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194" i="3"/>
  <c r="D152"/>
  <c r="D140"/>
  <c r="D111"/>
  <c r="D99"/>
  <c r="D92"/>
  <c r="D77"/>
  <c r="D297" l="1"/>
  <c r="D215"/>
  <c r="D160"/>
  <c r="D157"/>
  <c r="D155"/>
  <c r="D149"/>
  <c r="D108"/>
  <c r="D95"/>
  <c r="D73"/>
  <c r="D70"/>
  <c r="D42"/>
  <c r="D305"/>
  <c r="D260"/>
  <c r="D258"/>
  <c r="D304" l="1"/>
  <c r="D154"/>
  <c r="D274"/>
  <c r="D273" s="1"/>
  <c r="D290" l="1"/>
  <c r="D289" s="1"/>
  <c r="D293"/>
  <c r="D292" s="1"/>
  <c r="D309"/>
  <c r="D308" s="1"/>
  <c r="D306"/>
  <c r="D303" s="1"/>
  <c r="D250" s="1"/>
  <c r="D301"/>
  <c r="D300" s="1"/>
  <c r="D261"/>
  <c r="D200"/>
  <c r="D151"/>
  <c r="D150" s="1"/>
  <c r="D159"/>
  <c r="D158" s="1"/>
  <c r="D156"/>
  <c r="D153" s="1"/>
  <c r="D110"/>
  <c r="D109" s="1"/>
  <c r="D113"/>
  <c r="D112" s="1"/>
  <c r="D47"/>
  <c r="D41"/>
  <c r="D39" s="1"/>
  <c r="D288"/>
  <c r="D253"/>
  <c r="D33"/>
  <c r="D121"/>
  <c r="D330"/>
  <c r="D329" s="1"/>
  <c r="D296"/>
  <c r="D298"/>
  <c r="D259"/>
  <c r="D220"/>
  <c r="D214"/>
  <c r="D213" s="1"/>
  <c r="D170"/>
  <c r="D169" s="1"/>
  <c r="D163"/>
  <c r="D162" s="1"/>
  <c r="D161" s="1"/>
  <c r="D148"/>
  <c r="D147" s="1"/>
  <c r="D145"/>
  <c r="D144" s="1"/>
  <c r="D107"/>
  <c r="D106" s="1"/>
  <c r="D104"/>
  <c r="D103" s="1"/>
  <c r="D94"/>
  <c r="D93" s="1"/>
  <c r="D91"/>
  <c r="D90" s="1"/>
  <c r="D72"/>
  <c r="D71" s="1"/>
  <c r="D69"/>
  <c r="D68" s="1"/>
  <c r="D281"/>
  <c r="D279"/>
  <c r="D240"/>
  <c r="D82"/>
  <c r="D81" s="1"/>
  <c r="D61"/>
  <c r="D60" s="1"/>
  <c r="D28"/>
  <c r="D22"/>
  <c r="D257"/>
  <c r="D167"/>
  <c r="D166" s="1"/>
  <c r="D130"/>
  <c r="D132"/>
  <c r="D134"/>
  <c r="D127"/>
  <c r="D327"/>
  <c r="D326" s="1"/>
  <c r="D165" l="1"/>
  <c r="D295"/>
  <c r="D129"/>
  <c r="D211"/>
  <c r="D209"/>
  <c r="D207"/>
  <c r="D206" l="1"/>
  <c r="D205" s="1"/>
  <c r="D142" l="1"/>
  <c r="D141" s="1"/>
  <c r="D139"/>
  <c r="D138" s="1"/>
  <c r="D137" s="1"/>
  <c r="D198"/>
  <c r="D197" s="1"/>
  <c r="D203"/>
  <c r="D202" s="1"/>
  <c r="D136" l="1"/>
  <c r="D196"/>
  <c r="D195" s="1"/>
  <c r="D120" l="1"/>
  <c r="D223"/>
  <c r="D222" s="1"/>
  <c r="D32"/>
  <c r="D264"/>
  <c r="D45"/>
  <c r="D44" s="1"/>
  <c r="D255"/>
  <c r="D254" s="1"/>
  <c r="D246"/>
  <c r="D248"/>
  <c r="D245" l="1"/>
  <c r="D244" s="1"/>
  <c r="D88" l="1"/>
  <c r="D87" s="1"/>
  <c r="D116"/>
  <c r="D115" s="1"/>
  <c r="D85"/>
  <c r="D84" s="1"/>
  <c r="D76"/>
  <c r="D75" s="1"/>
  <c r="D79"/>
  <c r="D269"/>
  <c r="D271"/>
  <c r="D50"/>
  <c r="D284" l="1"/>
  <c r="D283" s="1"/>
  <c r="D123" l="1"/>
  <c r="D125"/>
  <c r="D119"/>
  <c r="D98"/>
  <c r="D97" s="1"/>
  <c r="D218"/>
  <c r="D217" s="1"/>
  <c r="D36"/>
  <c r="D34"/>
  <c r="D20"/>
  <c r="D16"/>
  <c r="D15" s="1"/>
  <c r="D14" s="1"/>
  <c r="D252"/>
  <c r="D237"/>
  <c r="D19" l="1"/>
  <c r="D18" s="1"/>
  <c r="D13" s="1"/>
  <c r="D122"/>
  <c r="D118" s="1"/>
  <c r="D31"/>
  <c r="D30" s="1"/>
  <c r="D216"/>
  <c r="D188"/>
  <c r="D187" s="1"/>
  <c r="D49"/>
  <c r="D43" s="1"/>
  <c r="D78"/>
  <c r="D74" s="1"/>
  <c r="D66"/>
  <c r="D228"/>
  <c r="D227" s="1"/>
  <c r="D231"/>
  <c r="D230" s="1"/>
  <c r="D266"/>
  <c r="D263" s="1"/>
  <c r="D321"/>
  <c r="D320" s="1"/>
  <c r="D239"/>
  <c r="D236" s="1"/>
  <c r="D318"/>
  <c r="D317" s="1"/>
  <c r="D101"/>
  <c r="D100" s="1"/>
  <c r="D96" s="1"/>
  <c r="D251"/>
  <c r="D324"/>
  <c r="D323" s="1"/>
  <c r="D193"/>
  <c r="D192" s="1"/>
  <c r="D191" s="1"/>
  <c r="D190" s="1"/>
  <c r="D58"/>
  <c r="D57" s="1"/>
  <c r="D287"/>
  <c r="D286" s="1"/>
  <c r="D26"/>
  <c r="D25" s="1"/>
  <c r="D312"/>
  <c r="D311" s="1"/>
  <c r="D64"/>
  <c r="D234"/>
  <c r="D233" s="1"/>
  <c r="D242"/>
  <c r="D241" s="1"/>
  <c r="D55"/>
  <c r="D54" s="1"/>
  <c r="D277"/>
  <c r="D315"/>
  <c r="D314" s="1"/>
  <c r="D176"/>
  <c r="D175" s="1"/>
  <c r="D181"/>
  <c r="D180" s="1"/>
  <c r="D184"/>
  <c r="D183" s="1"/>
  <c r="D38" l="1"/>
  <c r="D276"/>
  <c r="D24"/>
  <c r="D12" s="1"/>
  <c r="D179"/>
  <c r="D226"/>
  <c r="D225" s="1"/>
  <c r="D186"/>
  <c r="D174"/>
  <c r="D173" s="1"/>
  <c r="D268"/>
  <c r="D63"/>
  <c r="D53" s="1"/>
  <c r="D52" l="1"/>
  <c r="D178"/>
  <c r="D172" s="1"/>
  <c r="D332" l="1"/>
</calcChain>
</file>

<file path=xl/sharedStrings.xml><?xml version="1.0" encoding="utf-8"?>
<sst xmlns="http://schemas.openxmlformats.org/spreadsheetml/2006/main" count="654" uniqueCount="245">
  <si>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</si>
  <si>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</si>
  <si>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</si>
  <si>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</si>
  <si>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</si>
  <si>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</si>
  <si>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</si>
  <si>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</si>
  <si>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</si>
  <si>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</si>
  <si>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</si>
  <si>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</si>
  <si>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</si>
  <si>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</si>
  <si>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</si>
  <si>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</si>
  <si>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</si>
  <si>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</si>
  <si>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</si>
  <si>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</si>
  <si>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</si>
  <si>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</si>
  <si>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</si>
  <si>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</si>
  <si>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</si>
  <si>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</si>
  <si>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</si>
  <si>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</si>
  <si>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</si>
  <si>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</si>
  <si>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</si>
  <si>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</si>
  <si>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</si>
  <si>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</si>
  <si>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</si>
  <si>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</si>
  <si>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</si>
  <si>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</si>
  <si>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</si>
  <si>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</si>
  <si>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</si>
  <si>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</si>
  <si>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</si>
  <si>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</si>
  <si>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</si>
  <si>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</si>
  <si>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</si>
  <si>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</si>
  <si>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</si>
  <si>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</si>
  <si>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</si>
  <si>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</si>
  <si>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</si>
  <si>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</si>
  <si>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</si>
  <si>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</si>
  <si>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</si>
  <si>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</si>
  <si>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</si>
  <si>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</si>
  <si>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</si>
  <si>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</si>
  <si>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</si>
  <si>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</si>
  <si>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</si>
  <si>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</si>
  <si>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</si>
  <si>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</si>
  <si>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</si>
  <si>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</si>
  <si>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</si>
  <si>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</si>
  <si>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</si>
  <si>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</si>
  <si>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</si>
  <si>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</si>
  <si>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</si>
  <si>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</si>
  <si>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</si>
  <si>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</si>
  <si>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</si>
  <si>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</si>
  <si>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</si>
  <si>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</si>
  <si>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</si>
  <si>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</si>
  <si>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</si>
  <si>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</si>
  <si>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</si>
  <si>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</si>
  <si>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</si>
  <si>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</si>
  <si>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</si>
  <si>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</si>
  <si>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</si>
  <si>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</si>
  <si>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</si>
  <si>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</si>
  <si>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</si>
  <si>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</si>
  <si>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</si>
  <si>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</si>
  <si>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</si>
  <si>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</si>
  <si>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</si>
  <si>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</si>
  <si>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</si>
  <si>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</si>
  <si>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</si>
  <si>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</si>
  <si>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</si>
  <si>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</si>
  <si>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</si>
  <si>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</si>
  <si>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</si>
  <si>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</si>
  <si>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</si>
  <si>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</si>
  <si>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</si>
  <si>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</si>
  <si>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</si>
  <si>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</si>
  <si>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</si>
  <si>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</si>
  <si>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</si>
  <si>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</si>
  <si>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</si>
  <si>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</si>
  <si>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</si>
  <si>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</si>
  <si>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</si>
  <si>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</si>
  <si>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</si>
  <si>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</si>
  <si>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</si>
  <si>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</si>
  <si>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</si>
  <si>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</si>
  <si>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</si>
  <si>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</si>
  <si>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</si>
  <si>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</si>
  <si>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</si>
  <si>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</si>
  <si>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</si>
  <si>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</si>
  <si>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</si>
  <si>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</si>
  <si>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</si>
  <si>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</si>
  <si>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</si>
  <si>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</si>
  <si>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</si>
  <si>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</si>
  <si>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</si>
  <si>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</si>
  <si>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</si>
  <si>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</si>
  <si>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</si>
  <si>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</si>
  <si>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</si>
  <si>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</si>
  <si>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</si>
  <si>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</si>
  <si>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</si>
  <si>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</si>
  <si>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</si>
  <si>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</si>
  <si>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</si>
  <si>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</si>
  <si>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</si>
  <si>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</si>
  <si>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</si>
  <si>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.04 3 00 S1432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</si>
  <si>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</si>
  <si>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</si>
  <si>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</si>
  <si>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</si>
  <si>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</si>
  <si>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</si>
  <si>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</si>
  <si>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</si>
  <si>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</si>
  <si>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</si>
  <si>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сфере  образования</t>
  </si>
  <si>
    <t>.04 4 00 79230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</si>
  <si>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</si>
  <si>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</si>
  <si>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</si>
  <si>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</si>
  <si>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</si>
  <si>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</si>
  <si>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</si>
  <si>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</si>
  <si>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</si>
  <si>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</si>
  <si>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</si>
  <si>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</si>
  <si>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</si>
  <si>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программ</t>
  </si>
  <si>
    <t>.04 1 00 71202</t>
  </si>
  <si>
    <t>.04 2 00 71202</t>
  </si>
  <si>
    <t>.04 1 00 S8183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</si>
  <si>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</si>
  <si>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Частичная компенсация дополнительных расходов на повышение оплаты труда работников бюджетной сферы</t>
  </si>
  <si>
    <t>.04 2 00 S8183</t>
  </si>
  <si>
    <t>.04 2 00 L0970</t>
  </si>
  <si>
    <t>.04 3 00 S8183</t>
  </si>
  <si>
    <t>.05 1 00 51106</t>
  </si>
  <si>
    <t>.05 1 00 S8183</t>
  </si>
  <si>
    <t>.05 1 00 L4670</t>
  </si>
  <si>
    <t>.05 1 00 L5190</t>
  </si>
  <si>
    <t>.05 2 00 00000</t>
  </si>
  <si>
    <t>.05 2 00 00452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</si>
  <si>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</si>
  <si>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.05 3 00 51106</t>
  </si>
  <si>
    <t>Премии и гранты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</si>
  <si>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</si>
  <si>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</si>
  <si>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Поддержка муниципальных программ формирования современной городской среды</t>
  </si>
  <si>
    <t>Создание в общеобразовательных организациях, расположенных в сельской местности, условий для занятий  физической культурой и спортом</t>
  </si>
  <si>
    <t>.02 2 00  L5670</t>
  </si>
  <si>
    <t>.06 4 02 S8183</t>
  </si>
  <si>
    <t xml:space="preserve">Реализация мероприятий поулучшению жилищных условий граждан, проживающих в сельской местности, в том числе молодых семей и молодых специалистов </t>
  </si>
  <si>
    <t>.04 1 00 S8181</t>
  </si>
  <si>
    <t>.04 3 00 S8181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</si>
  <si>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2018 год</t>
  </si>
  <si>
    <t>.04 3 00 71432</t>
  </si>
  <si>
    <t>.04 3 00 S8184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</si>
  <si>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</si>
  <si>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</si>
  <si>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Реализация мероприятий по поддержке отрасли культуры</t>
  </si>
  <si>
    <t>.05 1 00 S8184</t>
  </si>
  <si>
    <t>88 0 00  S4905</t>
  </si>
  <si>
    <t>.88 0 00 S8181</t>
  </si>
  <si>
    <t>.88 0 00 S8183</t>
  </si>
  <si>
    <t>.88 0 00 S8184</t>
  </si>
  <si>
    <t>88 0 00  S4402</t>
  </si>
  <si>
    <t>88 0 00 S4317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</si>
  <si>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</si>
  <si>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L5550</t>
  </si>
  <si>
    <t>88 0 00 00704</t>
  </si>
  <si>
    <t>Резервные фонды исполнительных органов государственной власти субъекта Российской Федерации</t>
  </si>
  <si>
    <t>88 0 00 S8183</t>
  </si>
  <si>
    <t>№96 от  " 13 "сентября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</si>
</sst>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.5"/>
      <name val="Arial Cyr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/>
    <xf numFmtId="0" fontId="15" fillId="3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0" fillId="0" borderId="0" xfId="0" applyFont="1"/>
    <xf numFmtId="0" fontId="30" fillId="2" borderId="0" xfId="0" applyFont="1" applyFill="1"/>
    <xf numFmtId="0" fontId="15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18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9" fillId="2" borderId="1" xfId="0" applyFont="1" applyFill="1" applyBorder="1" applyAlignment="1">
      <alignment horizontal="justify" wrapText="1"/>
    </xf>
    <xf numFmtId="166" fontId="10" fillId="2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166" fontId="31" fillId="2" borderId="1" xfId="0" applyNumberFormat="1" applyFont="1" applyFill="1" applyBorder="1"/>
    <xf numFmtId="164" fontId="0" fillId="2" borderId="0" xfId="0" applyNumberFormat="1" applyFill="1" applyBorder="1"/>
    <xf numFmtId="0" fontId="33" fillId="0" borderId="0" xfId="0" applyFont="1" applyAlignment="1">
      <alignment wrapText="1"/>
    </xf>
    <xf numFmtId="0" fontId="30" fillId="2" borderId="1" xfId="0" applyFont="1" applyFill="1" applyBorder="1"/>
    <xf numFmtId="0" fontId="32" fillId="2" borderId="0" xfId="0" applyFont="1" applyFill="1" applyAlignment="1">
      <alignment wrapText="1"/>
    </xf>
    <xf numFmtId="166" fontId="0" fillId="2" borderId="1" xfId="0" applyNumberFormat="1" applyFill="1" applyBorder="1"/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Normal="100" zoomScaleSheetLayoutView="75" workbookViewId="0">
      <selection activeCell="B2" sqref="B2"/>
    </sheetView>
  </sheetViews>
  <sheetFormatPr defaultRowHeight="12.75"/>
  <cols>
    <col min="1" max="1" width="70" style="10" customWidth="1"/>
    <col min="2" max="2" width="18.5703125" style="44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4" t="s">
        <v>197</v>
      </c>
    </row>
    <row r="2" spans="1:6">
      <c r="B2" s="44" t="s">
        <v>244</v>
      </c>
    </row>
    <row r="5" spans="1:6" ht="60" customHeight="1">
      <c r="A5" s="160" t="s">
        <v>174</v>
      </c>
      <c r="B5" s="161"/>
      <c r="C5" s="161"/>
      <c r="D5" s="162"/>
    </row>
    <row r="6" spans="1:6" ht="15.75" customHeight="1">
      <c r="A6" s="164"/>
      <c r="B6" s="164"/>
      <c r="C6" s="164"/>
    </row>
    <row r="7" spans="1:6" ht="14.25" customHeight="1">
      <c r="A7" s="13"/>
      <c r="B7" s="45"/>
      <c r="C7" s="13"/>
    </row>
    <row r="8" spans="1:6" hidden="1"/>
    <row r="9" spans="1:6" ht="30" customHeight="1">
      <c r="A9" s="163" t="s">
        <v>0</v>
      </c>
      <c r="B9" s="166" t="s">
        <v>6</v>
      </c>
      <c r="C9" s="166" t="s">
        <v>7</v>
      </c>
      <c r="D9" s="165" t="s">
        <v>44</v>
      </c>
    </row>
    <row r="10" spans="1:6" ht="58.5" customHeight="1">
      <c r="A10" s="163"/>
      <c r="B10" s="167"/>
      <c r="C10" s="167"/>
      <c r="D10" s="165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0" t="s">
        <v>64</v>
      </c>
      <c r="B12" s="89" t="s">
        <v>65</v>
      </c>
      <c r="C12" s="90"/>
      <c r="D12" s="91">
        <f>D13+D24+D30</f>
        <v>17107.2</v>
      </c>
    </row>
    <row r="13" spans="1:6" ht="31.5" customHeight="1">
      <c r="A13" s="83" t="s">
        <v>66</v>
      </c>
      <c r="B13" s="84" t="s">
        <v>68</v>
      </c>
      <c r="C13" s="85"/>
      <c r="D13" s="86">
        <f>D14+D18</f>
        <v>704.7</v>
      </c>
      <c r="F13" s="9"/>
    </row>
    <row r="14" spans="1:6" ht="54" customHeight="1">
      <c r="A14" s="55" t="s">
        <v>67</v>
      </c>
      <c r="B14" s="49" t="s">
        <v>69</v>
      </c>
      <c r="C14" s="40"/>
      <c r="D14" s="36">
        <f>D15</f>
        <v>100</v>
      </c>
      <c r="F14" s="9"/>
    </row>
    <row r="15" spans="1:6" ht="25.5">
      <c r="A15" s="28" t="s">
        <v>29</v>
      </c>
      <c r="B15" s="48" t="s">
        <v>156</v>
      </c>
      <c r="C15" s="25"/>
      <c r="D15" s="22">
        <f>D16</f>
        <v>100</v>
      </c>
    </row>
    <row r="16" spans="1:6" ht="35.25" customHeight="1">
      <c r="A16" s="66" t="s">
        <v>56</v>
      </c>
      <c r="B16" s="48" t="s">
        <v>156</v>
      </c>
      <c r="C16" s="25">
        <v>200</v>
      </c>
      <c r="D16" s="22">
        <f>D17</f>
        <v>100</v>
      </c>
      <c r="F16" s="9"/>
    </row>
    <row r="17" spans="1:4" ht="31.5" customHeight="1">
      <c r="A17" s="66" t="s">
        <v>57</v>
      </c>
      <c r="B17" s="48" t="s">
        <v>156</v>
      </c>
      <c r="C17" s="25">
        <v>240</v>
      </c>
      <c r="D17" s="22">
        <v>100</v>
      </c>
    </row>
    <row r="18" spans="1:4" ht="33" customHeight="1">
      <c r="A18" s="54" t="s">
        <v>70</v>
      </c>
      <c r="B18" s="49" t="s">
        <v>71</v>
      </c>
      <c r="C18" s="40"/>
      <c r="D18" s="36">
        <f>D19</f>
        <v>604.70000000000005</v>
      </c>
    </row>
    <row r="19" spans="1:4" ht="22.5" customHeight="1">
      <c r="A19" s="20" t="s">
        <v>16</v>
      </c>
      <c r="B19" s="48" t="s">
        <v>179</v>
      </c>
      <c r="C19" s="25"/>
      <c r="D19" s="22">
        <f>D20+D22</f>
        <v>604.70000000000005</v>
      </c>
    </row>
    <row r="20" spans="1:4" ht="25.5">
      <c r="A20" s="66" t="s">
        <v>56</v>
      </c>
      <c r="B20" s="48" t="s">
        <v>179</v>
      </c>
      <c r="C20" s="25">
        <v>200</v>
      </c>
      <c r="D20" s="22">
        <f>D21</f>
        <v>604</v>
      </c>
    </row>
    <row r="21" spans="1:4" ht="34.5" customHeight="1">
      <c r="A21" s="66" t="s">
        <v>57</v>
      </c>
      <c r="B21" s="48" t="s">
        <v>179</v>
      </c>
      <c r="C21" s="25">
        <v>240</v>
      </c>
      <c r="D21" s="22">
        <v>604</v>
      </c>
    </row>
    <row r="22" spans="1:4" ht="17.25" customHeight="1">
      <c r="A22" s="66" t="s">
        <v>19</v>
      </c>
      <c r="B22" s="48" t="s">
        <v>179</v>
      </c>
      <c r="C22" s="25">
        <v>800</v>
      </c>
      <c r="D22" s="22">
        <f>D23</f>
        <v>0.7</v>
      </c>
    </row>
    <row r="23" spans="1:4" ht="18.75" customHeight="1">
      <c r="A23" s="66" t="s">
        <v>17</v>
      </c>
      <c r="B23" s="48" t="s">
        <v>179</v>
      </c>
      <c r="C23" s="25">
        <v>850</v>
      </c>
      <c r="D23" s="22">
        <v>0.7</v>
      </c>
    </row>
    <row r="24" spans="1:4" ht="64.5" customHeight="1">
      <c r="A24" s="92" t="s">
        <v>74</v>
      </c>
      <c r="B24" s="84" t="s">
        <v>75</v>
      </c>
      <c r="C24" s="87"/>
      <c r="D24" s="86">
        <f>D25</f>
        <v>12146.5</v>
      </c>
    </row>
    <row r="25" spans="1:4" ht="60">
      <c r="A25" s="55" t="s">
        <v>35</v>
      </c>
      <c r="B25" s="46" t="s">
        <v>157</v>
      </c>
      <c r="C25" s="61"/>
      <c r="D25" s="62">
        <f>D26+D28</f>
        <v>12146.5</v>
      </c>
    </row>
    <row r="26" spans="1:4" ht="30.75" customHeight="1">
      <c r="A26" s="66" t="s">
        <v>56</v>
      </c>
      <c r="B26" s="43" t="s">
        <v>157</v>
      </c>
      <c r="C26" s="25">
        <v>200</v>
      </c>
      <c r="D26" s="23">
        <f>D27</f>
        <v>10720</v>
      </c>
    </row>
    <row r="27" spans="1:4" ht="29.25" customHeight="1">
      <c r="A27" s="66" t="s">
        <v>57</v>
      </c>
      <c r="B27" s="43" t="s">
        <v>157</v>
      </c>
      <c r="C27" s="25">
        <v>240</v>
      </c>
      <c r="D27" s="23">
        <v>10720</v>
      </c>
    </row>
    <row r="28" spans="1:4" ht="29.25" customHeight="1">
      <c r="A28" s="20" t="s">
        <v>8</v>
      </c>
      <c r="B28" s="43" t="s">
        <v>157</v>
      </c>
      <c r="C28" s="25">
        <v>500</v>
      </c>
      <c r="D28" s="23">
        <f>D29</f>
        <v>1426.5</v>
      </c>
    </row>
    <row r="29" spans="1:4" ht="29.25" customHeight="1">
      <c r="A29" s="24" t="s">
        <v>11</v>
      </c>
      <c r="B29" s="43" t="s">
        <v>157</v>
      </c>
      <c r="C29" s="25">
        <v>540</v>
      </c>
      <c r="D29" s="23">
        <v>1426.5</v>
      </c>
    </row>
    <row r="30" spans="1:4" ht="72" customHeight="1">
      <c r="A30" s="92" t="s">
        <v>72</v>
      </c>
      <c r="B30" s="84" t="s">
        <v>125</v>
      </c>
      <c r="C30" s="85"/>
      <c r="D30" s="86">
        <f>D31</f>
        <v>4256</v>
      </c>
    </row>
    <row r="31" spans="1:4" ht="15">
      <c r="A31" s="34" t="s">
        <v>1</v>
      </c>
      <c r="B31" s="49" t="s">
        <v>158</v>
      </c>
      <c r="C31" s="35"/>
      <c r="D31" s="36">
        <f>D32+D34+D36</f>
        <v>4256</v>
      </c>
    </row>
    <row r="32" spans="1:4" ht="38.25">
      <c r="A32" s="66" t="s">
        <v>54</v>
      </c>
      <c r="B32" s="48" t="s">
        <v>158</v>
      </c>
      <c r="C32" s="26">
        <v>100</v>
      </c>
      <c r="D32" s="22">
        <f>D33</f>
        <v>4256</v>
      </c>
    </row>
    <row r="33" spans="1:4" ht="30.75" customHeight="1">
      <c r="A33" s="66" t="s">
        <v>55</v>
      </c>
      <c r="B33" s="48" t="s">
        <v>158</v>
      </c>
      <c r="C33" s="25">
        <v>120</v>
      </c>
      <c r="D33" s="67">
        <f>4086+170</f>
        <v>4256</v>
      </c>
    </row>
    <row r="34" spans="1:4" ht="2.25" hidden="1" customHeight="1">
      <c r="A34" s="66" t="s">
        <v>56</v>
      </c>
      <c r="B34" s="48" t="s">
        <v>158</v>
      </c>
      <c r="C34" s="25">
        <v>200</v>
      </c>
      <c r="D34" s="22">
        <f>D35</f>
        <v>0</v>
      </c>
    </row>
    <row r="35" spans="1:4" ht="25.5" hidden="1">
      <c r="A35" s="66" t="s">
        <v>57</v>
      </c>
      <c r="B35" s="48" t="s">
        <v>158</v>
      </c>
      <c r="C35" s="25">
        <v>240</v>
      </c>
      <c r="D35" s="22"/>
    </row>
    <row r="36" spans="1:4" ht="14.25" hidden="1">
      <c r="A36" s="66" t="s">
        <v>19</v>
      </c>
      <c r="B36" s="48" t="s">
        <v>158</v>
      </c>
      <c r="C36" s="21">
        <v>800</v>
      </c>
      <c r="D36" s="22">
        <f>D37</f>
        <v>0</v>
      </c>
    </row>
    <row r="37" spans="1:4" ht="14.25" hidden="1">
      <c r="A37" s="66" t="s">
        <v>17</v>
      </c>
      <c r="B37" s="48" t="s">
        <v>126</v>
      </c>
      <c r="C37" s="25">
        <v>850</v>
      </c>
      <c r="D37" s="22"/>
    </row>
    <row r="38" spans="1:4" ht="63" customHeight="1">
      <c r="A38" s="111" t="s">
        <v>149</v>
      </c>
      <c r="B38" s="89" t="s">
        <v>91</v>
      </c>
      <c r="C38" s="90"/>
      <c r="D38" s="93">
        <f>D39</f>
        <v>1077.9000000000001</v>
      </c>
    </row>
    <row r="39" spans="1:4" ht="15">
      <c r="A39" s="94" t="s">
        <v>93</v>
      </c>
      <c r="B39" s="84" t="s">
        <v>92</v>
      </c>
      <c r="C39" s="85"/>
      <c r="D39" s="95">
        <f>D41</f>
        <v>1077.9000000000001</v>
      </c>
    </row>
    <row r="40" spans="1:4" ht="45">
      <c r="A40" s="34" t="s">
        <v>223</v>
      </c>
      <c r="B40" s="49" t="s">
        <v>221</v>
      </c>
      <c r="C40" s="85"/>
      <c r="D40" s="95"/>
    </row>
    <row r="41" spans="1:4" ht="14.25">
      <c r="A41" s="114" t="s">
        <v>42</v>
      </c>
      <c r="B41" s="47" t="s">
        <v>221</v>
      </c>
      <c r="C41" s="26">
        <v>300</v>
      </c>
      <c r="D41" s="154">
        <f>D42</f>
        <v>1077.9000000000001</v>
      </c>
    </row>
    <row r="42" spans="1:4" ht="15">
      <c r="A42" s="24" t="s">
        <v>21</v>
      </c>
      <c r="B42" s="47" t="s">
        <v>221</v>
      </c>
      <c r="C42" s="26">
        <v>320</v>
      </c>
      <c r="D42" s="95">
        <f>877+200.9</f>
        <v>1077.9000000000001</v>
      </c>
    </row>
    <row r="43" spans="1:4" ht="59.25" customHeight="1">
      <c r="A43" s="110" t="s">
        <v>152</v>
      </c>
      <c r="B43" s="89" t="s">
        <v>58</v>
      </c>
      <c r="C43" s="90"/>
      <c r="D43" s="91">
        <f>D44+D49</f>
        <v>14352.9</v>
      </c>
    </row>
    <row r="44" spans="1:4" ht="23.25" customHeight="1">
      <c r="A44" s="34" t="s">
        <v>1</v>
      </c>
      <c r="B44" s="49" t="s">
        <v>159</v>
      </c>
      <c r="C44" s="35"/>
      <c r="D44" s="36">
        <f>D45+D47</f>
        <v>13947.1</v>
      </c>
    </row>
    <row r="45" spans="1:4" ht="42" customHeight="1">
      <c r="A45" s="66" t="s">
        <v>54</v>
      </c>
      <c r="B45" s="47" t="s">
        <v>159</v>
      </c>
      <c r="C45" s="26">
        <v>100</v>
      </c>
      <c r="D45" s="22">
        <f>D46</f>
        <v>13912.1</v>
      </c>
    </row>
    <row r="46" spans="1:4" ht="17.25" customHeight="1">
      <c r="A46" s="66" t="s">
        <v>55</v>
      </c>
      <c r="B46" s="47" t="s">
        <v>159</v>
      </c>
      <c r="C46" s="25">
        <v>120</v>
      </c>
      <c r="D46" s="22">
        <v>13912.1</v>
      </c>
    </row>
    <row r="47" spans="1:4" ht="15.75" customHeight="1">
      <c r="A47" s="66" t="s">
        <v>19</v>
      </c>
      <c r="B47" s="47" t="s">
        <v>159</v>
      </c>
      <c r="C47" s="25">
        <v>800</v>
      </c>
      <c r="D47" s="22">
        <f>D48</f>
        <v>35</v>
      </c>
    </row>
    <row r="48" spans="1:4" ht="15.75" customHeight="1">
      <c r="A48" s="66" t="s">
        <v>17</v>
      </c>
      <c r="B48" s="47" t="s">
        <v>159</v>
      </c>
      <c r="C48" s="25">
        <v>850</v>
      </c>
      <c r="D48" s="22">
        <v>35</v>
      </c>
    </row>
    <row r="49" spans="1:5" ht="18.75" customHeight="1">
      <c r="A49" s="34" t="s">
        <v>171</v>
      </c>
      <c r="B49" s="49" t="s">
        <v>118</v>
      </c>
      <c r="C49" s="35"/>
      <c r="D49" s="59">
        <f>D50</f>
        <v>405.8</v>
      </c>
    </row>
    <row r="50" spans="1:5" s="7" customFormat="1" ht="42" customHeight="1">
      <c r="A50" s="66" t="s">
        <v>54</v>
      </c>
      <c r="B50" s="47" t="s">
        <v>118</v>
      </c>
      <c r="C50" s="25">
        <v>100</v>
      </c>
      <c r="D50" s="29">
        <f>D51</f>
        <v>405.8</v>
      </c>
      <c r="E50" s="8"/>
    </row>
    <row r="51" spans="1:5" ht="32.25" customHeight="1">
      <c r="A51" s="70" t="s">
        <v>63</v>
      </c>
      <c r="B51" s="47" t="s">
        <v>118</v>
      </c>
      <c r="C51" s="25">
        <v>110</v>
      </c>
      <c r="D51" s="29">
        <v>405.8</v>
      </c>
    </row>
    <row r="52" spans="1:5" ht="55.5" customHeight="1">
      <c r="A52" s="112" t="s">
        <v>150</v>
      </c>
      <c r="B52" s="96" t="s">
        <v>77</v>
      </c>
      <c r="C52" s="97"/>
      <c r="D52" s="98">
        <f>D53+D74+D96+D118</f>
        <v>553567.1</v>
      </c>
    </row>
    <row r="53" spans="1:5" ht="30" customHeight="1">
      <c r="A53" s="83" t="s">
        <v>76</v>
      </c>
      <c r="B53" s="84" t="s">
        <v>78</v>
      </c>
      <c r="C53" s="85"/>
      <c r="D53" s="86">
        <f>D54+D57+D63+D60+D68+D71</f>
        <v>141203.79999999999</v>
      </c>
    </row>
    <row r="54" spans="1:5" ht="25.5" customHeight="1">
      <c r="A54" s="34" t="s">
        <v>2</v>
      </c>
      <c r="B54" s="49" t="s">
        <v>79</v>
      </c>
      <c r="C54" s="35"/>
      <c r="D54" s="36">
        <f>D55</f>
        <v>53384.4</v>
      </c>
    </row>
    <row r="55" spans="1:5" ht="28.5">
      <c r="A55" s="114" t="s">
        <v>80</v>
      </c>
      <c r="B55" s="47" t="s">
        <v>79</v>
      </c>
      <c r="C55" s="21">
        <v>600</v>
      </c>
      <c r="D55" s="22">
        <f>D56</f>
        <v>53384.4</v>
      </c>
    </row>
    <row r="56" spans="1:5" ht="25.5" customHeight="1">
      <c r="A56" s="20" t="s">
        <v>24</v>
      </c>
      <c r="B56" s="47" t="s">
        <v>79</v>
      </c>
      <c r="C56" s="21">
        <v>610</v>
      </c>
      <c r="D56" s="67">
        <v>53384.4</v>
      </c>
    </row>
    <row r="57" spans="1:5" ht="129.75" customHeight="1">
      <c r="A57" s="68" t="s">
        <v>47</v>
      </c>
      <c r="B57" s="46" t="s">
        <v>119</v>
      </c>
      <c r="C57" s="18"/>
      <c r="D57" s="41">
        <f>D58</f>
        <v>79218.100000000006</v>
      </c>
    </row>
    <row r="58" spans="1:5" ht="28.5">
      <c r="A58" s="114" t="s">
        <v>80</v>
      </c>
      <c r="B58" s="47" t="s">
        <v>119</v>
      </c>
      <c r="C58" s="25">
        <v>600</v>
      </c>
      <c r="D58" s="23">
        <f>D59</f>
        <v>79218.100000000006</v>
      </c>
    </row>
    <row r="59" spans="1:5" ht="26.25" customHeight="1">
      <c r="A59" s="20" t="s">
        <v>24</v>
      </c>
      <c r="B59" s="47" t="s">
        <v>119</v>
      </c>
      <c r="C59" s="25">
        <v>610</v>
      </c>
      <c r="D59" s="23">
        <v>79218.100000000006</v>
      </c>
    </row>
    <row r="60" spans="1:5" ht="96.75" customHeight="1">
      <c r="A60" s="136" t="s">
        <v>199</v>
      </c>
      <c r="B60" s="46" t="s">
        <v>200</v>
      </c>
      <c r="C60" s="18"/>
      <c r="D60" s="23">
        <f>D61</f>
        <v>900</v>
      </c>
    </row>
    <row r="61" spans="1:5" ht="26.25" customHeight="1">
      <c r="A61" s="137" t="s">
        <v>80</v>
      </c>
      <c r="B61" s="47" t="s">
        <v>200</v>
      </c>
      <c r="C61" s="25">
        <v>600</v>
      </c>
      <c r="D61" s="23">
        <f>D62</f>
        <v>900</v>
      </c>
    </row>
    <row r="62" spans="1:5" ht="26.25" customHeight="1">
      <c r="A62" s="20" t="s">
        <v>24</v>
      </c>
      <c r="B62" s="47" t="s">
        <v>200</v>
      </c>
      <c r="C62" s="25">
        <v>610</v>
      </c>
      <c r="D62" s="23">
        <v>900</v>
      </c>
    </row>
    <row r="63" spans="1:5" ht="71.25" customHeight="1">
      <c r="A63" s="53" t="s">
        <v>43</v>
      </c>
      <c r="B63" s="49" t="s">
        <v>123</v>
      </c>
      <c r="C63" s="65"/>
      <c r="D63" s="38">
        <f>D64+D66</f>
        <v>1200.8</v>
      </c>
    </row>
    <row r="64" spans="1:5" ht="14.25">
      <c r="A64" s="20" t="s">
        <v>26</v>
      </c>
      <c r="B64" s="69" t="s">
        <v>123</v>
      </c>
      <c r="C64" s="71">
        <v>200</v>
      </c>
      <c r="D64" s="67">
        <f>D65</f>
        <v>12</v>
      </c>
    </row>
    <row r="65" spans="1:5">
      <c r="A65" s="24" t="s">
        <v>25</v>
      </c>
      <c r="B65" s="69" t="s">
        <v>123</v>
      </c>
      <c r="C65" s="71">
        <v>240</v>
      </c>
      <c r="D65" s="67">
        <v>12</v>
      </c>
    </row>
    <row r="66" spans="1:5" ht="14.25">
      <c r="A66" s="114" t="s">
        <v>42</v>
      </c>
      <c r="B66" s="69" t="s">
        <v>123</v>
      </c>
      <c r="C66" s="25">
        <v>300</v>
      </c>
      <c r="D66" s="67">
        <f>D67</f>
        <v>1188.8</v>
      </c>
    </row>
    <row r="67" spans="1:5">
      <c r="A67" s="24" t="s">
        <v>21</v>
      </c>
      <c r="B67" s="69" t="s">
        <v>123</v>
      </c>
      <c r="C67" s="71">
        <v>320</v>
      </c>
      <c r="D67" s="67">
        <v>1188.8</v>
      </c>
    </row>
    <row r="68" spans="1:5" s="11" customFormat="1" ht="45">
      <c r="A68" s="34" t="s">
        <v>203</v>
      </c>
      <c r="B68" s="46" t="s">
        <v>224</v>
      </c>
      <c r="C68" s="25"/>
      <c r="D68" s="36">
        <f>D69</f>
        <v>330.5</v>
      </c>
      <c r="E68" s="12"/>
    </row>
    <row r="69" spans="1:5" s="11" customFormat="1" ht="28.5">
      <c r="A69" s="137" t="s">
        <v>80</v>
      </c>
      <c r="B69" s="48" t="s">
        <v>224</v>
      </c>
      <c r="C69" s="25">
        <v>600</v>
      </c>
      <c r="D69" s="23">
        <f>D70</f>
        <v>330.5</v>
      </c>
      <c r="E69" s="12"/>
    </row>
    <row r="70" spans="1:5" s="11" customFormat="1" ht="14.25">
      <c r="A70" s="20" t="s">
        <v>24</v>
      </c>
      <c r="B70" s="48" t="s">
        <v>224</v>
      </c>
      <c r="C70" s="25">
        <v>610</v>
      </c>
      <c r="D70" s="23">
        <f>298.5+32</f>
        <v>330.5</v>
      </c>
      <c r="E70" s="12"/>
    </row>
    <row r="71" spans="1:5" s="11" customFormat="1" ht="30">
      <c r="A71" s="146" t="s">
        <v>204</v>
      </c>
      <c r="B71" s="46" t="s">
        <v>202</v>
      </c>
      <c r="C71" s="25"/>
      <c r="D71" s="36">
        <f>D72</f>
        <v>6170</v>
      </c>
      <c r="E71" s="12"/>
    </row>
    <row r="72" spans="1:5" s="11" customFormat="1" ht="28.5">
      <c r="A72" s="137" t="s">
        <v>80</v>
      </c>
      <c r="B72" s="48" t="s">
        <v>202</v>
      </c>
      <c r="C72" s="25">
        <v>600</v>
      </c>
      <c r="D72" s="23">
        <f>D73</f>
        <v>6170</v>
      </c>
      <c r="E72" s="12"/>
    </row>
    <row r="73" spans="1:5" s="11" customFormat="1" ht="14.25">
      <c r="A73" s="20" t="s">
        <v>24</v>
      </c>
      <c r="B73" s="48" t="s">
        <v>202</v>
      </c>
      <c r="C73" s="25">
        <v>610</v>
      </c>
      <c r="D73" s="23">
        <f>5569.2+600.8</f>
        <v>6170</v>
      </c>
      <c r="E73" s="12"/>
    </row>
    <row r="74" spans="1:5" s="11" customFormat="1" ht="42.75" customHeight="1">
      <c r="A74" s="83" t="s">
        <v>81</v>
      </c>
      <c r="B74" s="84" t="s">
        <v>82</v>
      </c>
      <c r="C74" s="85"/>
      <c r="D74" s="95">
        <f>D75+D78+D84+D87+D81+D90+D93</f>
        <v>367808.1</v>
      </c>
      <c r="E74" s="12"/>
    </row>
    <row r="75" spans="1:5" ht="30">
      <c r="A75" s="34" t="s">
        <v>83</v>
      </c>
      <c r="B75" s="49" t="s">
        <v>84</v>
      </c>
      <c r="C75" s="35"/>
      <c r="D75" s="38">
        <f>D76</f>
        <v>117564.6</v>
      </c>
    </row>
    <row r="76" spans="1:5" ht="28.5">
      <c r="A76" s="114" t="s">
        <v>80</v>
      </c>
      <c r="B76" s="47" t="s">
        <v>84</v>
      </c>
      <c r="C76" s="21">
        <v>600</v>
      </c>
      <c r="D76" s="22">
        <f>D77</f>
        <v>117564.6</v>
      </c>
    </row>
    <row r="77" spans="1:5" ht="14.25">
      <c r="A77" s="20" t="s">
        <v>24</v>
      </c>
      <c r="B77" s="47" t="s">
        <v>84</v>
      </c>
      <c r="C77" s="21">
        <v>610</v>
      </c>
      <c r="D77" s="159">
        <f>120965.8-3401.2</f>
        <v>117564.6</v>
      </c>
    </row>
    <row r="78" spans="1:5" ht="120">
      <c r="A78" s="68" t="s">
        <v>47</v>
      </c>
      <c r="B78" s="49" t="s">
        <v>121</v>
      </c>
      <c r="C78" s="40"/>
      <c r="D78" s="38">
        <f>D79</f>
        <v>201173</v>
      </c>
    </row>
    <row r="79" spans="1:5" ht="28.5">
      <c r="A79" s="114" t="s">
        <v>80</v>
      </c>
      <c r="B79" s="47" t="s">
        <v>121</v>
      </c>
      <c r="C79" s="25">
        <v>600</v>
      </c>
      <c r="D79" s="72">
        <f>D80</f>
        <v>201173</v>
      </c>
    </row>
    <row r="80" spans="1:5" ht="14.25">
      <c r="A80" s="20" t="s">
        <v>24</v>
      </c>
      <c r="B80" s="47" t="s">
        <v>121</v>
      </c>
      <c r="C80" s="25">
        <v>610</v>
      </c>
      <c r="D80" s="72">
        <v>201173</v>
      </c>
    </row>
    <row r="81" spans="1:5" ht="105">
      <c r="A81" s="136" t="s">
        <v>198</v>
      </c>
      <c r="B81" s="49" t="s">
        <v>201</v>
      </c>
      <c r="C81" s="25"/>
      <c r="D81" s="38">
        <f>D82</f>
        <v>2500</v>
      </c>
    </row>
    <row r="82" spans="1:5" ht="29.25">
      <c r="A82" s="137" t="s">
        <v>80</v>
      </c>
      <c r="B82" s="49" t="s">
        <v>201</v>
      </c>
      <c r="C82" s="25">
        <v>600</v>
      </c>
      <c r="D82" s="72">
        <f>D83</f>
        <v>2500</v>
      </c>
    </row>
    <row r="83" spans="1:5" ht="15">
      <c r="A83" s="20" t="s">
        <v>24</v>
      </c>
      <c r="B83" s="49" t="s">
        <v>201</v>
      </c>
      <c r="C83" s="25">
        <v>610</v>
      </c>
      <c r="D83" s="72">
        <v>2500</v>
      </c>
    </row>
    <row r="84" spans="1:5" ht="45">
      <c r="A84" s="17" t="s">
        <v>41</v>
      </c>
      <c r="B84" s="49" t="s">
        <v>122</v>
      </c>
      <c r="C84" s="35"/>
      <c r="D84" s="38">
        <f>D85</f>
        <v>3422.5</v>
      </c>
    </row>
    <row r="85" spans="1:5" ht="14.25">
      <c r="A85" s="20" t="s">
        <v>26</v>
      </c>
      <c r="B85" s="43" t="s">
        <v>122</v>
      </c>
      <c r="C85" s="25">
        <v>600</v>
      </c>
      <c r="D85" s="39">
        <f>D86</f>
        <v>3422.5</v>
      </c>
    </row>
    <row r="86" spans="1:5" ht="25.5" customHeight="1">
      <c r="A86" s="24" t="s">
        <v>25</v>
      </c>
      <c r="B86" s="43" t="s">
        <v>122</v>
      </c>
      <c r="C86" s="25">
        <v>610</v>
      </c>
      <c r="D86" s="39">
        <v>3422.5</v>
      </c>
    </row>
    <row r="87" spans="1:5" ht="60.75" customHeight="1">
      <c r="A87" s="17" t="s">
        <v>182</v>
      </c>
      <c r="B87" s="49" t="s">
        <v>183</v>
      </c>
      <c r="C87" s="18"/>
      <c r="D87" s="19">
        <f>D88</f>
        <v>27000</v>
      </c>
    </row>
    <row r="88" spans="1:5" ht="28.5">
      <c r="A88" s="114" t="s">
        <v>80</v>
      </c>
      <c r="B88" s="48" t="s">
        <v>183</v>
      </c>
      <c r="C88" s="21">
        <v>600</v>
      </c>
      <c r="D88" s="23">
        <f>D89</f>
        <v>27000</v>
      </c>
    </row>
    <row r="89" spans="1:5" ht="24.75" customHeight="1">
      <c r="A89" s="20" t="s">
        <v>24</v>
      </c>
      <c r="B89" s="48" t="s">
        <v>183</v>
      </c>
      <c r="C89" s="25">
        <v>610</v>
      </c>
      <c r="D89" s="23">
        <v>27000</v>
      </c>
    </row>
    <row r="90" spans="1:5" s="11" customFormat="1" ht="36" customHeight="1">
      <c r="A90" s="146" t="s">
        <v>204</v>
      </c>
      <c r="B90" s="46" t="s">
        <v>205</v>
      </c>
      <c r="C90" s="25"/>
      <c r="D90" s="38">
        <f>D91</f>
        <v>14205.3</v>
      </c>
      <c r="E90" s="12"/>
    </row>
    <row r="91" spans="1:5" s="11" customFormat="1" ht="24.75" customHeight="1">
      <c r="A91" s="137" t="s">
        <v>80</v>
      </c>
      <c r="B91" s="48" t="s">
        <v>205</v>
      </c>
      <c r="C91" s="25">
        <v>600</v>
      </c>
      <c r="D91" s="39">
        <f>D92</f>
        <v>14205.3</v>
      </c>
      <c r="E91" s="12"/>
    </row>
    <row r="92" spans="1:5" s="11" customFormat="1" ht="24.75" customHeight="1">
      <c r="A92" s="20" t="s">
        <v>24</v>
      </c>
      <c r="B92" s="48" t="s">
        <v>205</v>
      </c>
      <c r="C92" s="25">
        <v>610</v>
      </c>
      <c r="D92" s="39">
        <f>9678.6+1125.5+3401.2</f>
        <v>14205.3</v>
      </c>
      <c r="E92" s="12"/>
    </row>
    <row r="93" spans="1:5" s="11" customFormat="1" ht="52.5" customHeight="1">
      <c r="A93" s="34" t="s">
        <v>220</v>
      </c>
      <c r="B93" s="46" t="s">
        <v>206</v>
      </c>
      <c r="C93" s="25"/>
      <c r="D93" s="38">
        <f>D94</f>
        <v>1942.6999999999998</v>
      </c>
      <c r="E93" s="12"/>
    </row>
    <row r="94" spans="1:5" s="11" customFormat="1" ht="24.75" customHeight="1">
      <c r="A94" s="137" t="s">
        <v>80</v>
      </c>
      <c r="B94" s="48" t="s">
        <v>206</v>
      </c>
      <c r="C94" s="25">
        <v>600</v>
      </c>
      <c r="D94" s="39">
        <f>D95</f>
        <v>1942.6999999999998</v>
      </c>
      <c r="E94" s="12"/>
    </row>
    <row r="95" spans="1:5" s="11" customFormat="1" ht="24.75" customHeight="1">
      <c r="A95" s="20" t="s">
        <v>24</v>
      </c>
      <c r="B95" s="48" t="s">
        <v>206</v>
      </c>
      <c r="C95" s="25">
        <v>610</v>
      </c>
      <c r="D95" s="39">
        <f>1845.6+97.1</f>
        <v>1942.6999999999998</v>
      </c>
      <c r="E95" s="12"/>
    </row>
    <row r="96" spans="1:5" ht="45" customHeight="1">
      <c r="A96" s="99" t="s">
        <v>145</v>
      </c>
      <c r="B96" s="84" t="s">
        <v>85</v>
      </c>
      <c r="C96" s="85"/>
      <c r="D96" s="86">
        <f>D97+D100+D115+D103+D106+D112+D109</f>
        <v>33207.4</v>
      </c>
    </row>
    <row r="97" spans="1:5" ht="27" customHeight="1">
      <c r="A97" s="34" t="s">
        <v>3</v>
      </c>
      <c r="B97" s="49" t="s">
        <v>86</v>
      </c>
      <c r="C97" s="35"/>
      <c r="D97" s="36">
        <f>D98</f>
        <v>24347.399999999998</v>
      </c>
    </row>
    <row r="98" spans="1:5" ht="48" customHeight="1">
      <c r="A98" s="114" t="s">
        <v>80</v>
      </c>
      <c r="B98" s="48" t="s">
        <v>86</v>
      </c>
      <c r="C98" s="21">
        <v>600</v>
      </c>
      <c r="D98" s="22">
        <f>D99</f>
        <v>24347.399999999998</v>
      </c>
    </row>
    <row r="99" spans="1:5" s="1" customFormat="1" ht="15.75">
      <c r="A99" s="20" t="s">
        <v>24</v>
      </c>
      <c r="B99" s="48" t="s">
        <v>86</v>
      </c>
      <c r="C99" s="21">
        <v>610</v>
      </c>
      <c r="D99" s="67">
        <f>24888.1-540.7</f>
        <v>24347.399999999998</v>
      </c>
      <c r="E99" s="5"/>
    </row>
    <row r="100" spans="1:5" s="1" customFormat="1" ht="101.25" customHeight="1">
      <c r="A100" s="17" t="s">
        <v>40</v>
      </c>
      <c r="B100" s="49" t="s">
        <v>120</v>
      </c>
      <c r="C100" s="40"/>
      <c r="D100" s="37">
        <f>D101</f>
        <v>1777.8</v>
      </c>
      <c r="E100" s="5"/>
    </row>
    <row r="101" spans="1:5" s="1" customFormat="1" ht="39.75" customHeight="1">
      <c r="A101" s="114" t="s">
        <v>80</v>
      </c>
      <c r="B101" s="69" t="s">
        <v>120</v>
      </c>
      <c r="C101" s="25">
        <v>600</v>
      </c>
      <c r="D101" s="23">
        <f>D102</f>
        <v>1777.8</v>
      </c>
      <c r="E101" s="5"/>
    </row>
    <row r="102" spans="1:5" s="1" customFormat="1" ht="19.5" customHeight="1">
      <c r="A102" s="20" t="s">
        <v>24</v>
      </c>
      <c r="B102" s="69" t="s">
        <v>120</v>
      </c>
      <c r="C102" s="25">
        <v>610</v>
      </c>
      <c r="D102" s="23">
        <v>1777.8</v>
      </c>
      <c r="E102" s="5"/>
    </row>
    <row r="103" spans="1:5" s="150" customFormat="1" ht="53.25" customHeight="1">
      <c r="A103" s="34" t="s">
        <v>203</v>
      </c>
      <c r="B103" s="46" t="s">
        <v>225</v>
      </c>
      <c r="C103" s="25"/>
      <c r="D103" s="37">
        <f>D104</f>
        <v>66.7</v>
      </c>
      <c r="E103" s="149"/>
    </row>
    <row r="104" spans="1:5" s="150" customFormat="1" ht="32.25" customHeight="1">
      <c r="A104" s="137" t="s">
        <v>80</v>
      </c>
      <c r="B104" s="48" t="s">
        <v>225</v>
      </c>
      <c r="C104" s="25">
        <v>600</v>
      </c>
      <c r="D104" s="23">
        <f>D105</f>
        <v>66.7</v>
      </c>
      <c r="E104" s="149"/>
    </row>
    <row r="105" spans="1:5" s="150" customFormat="1" ht="19.5" customHeight="1">
      <c r="A105" s="20" t="s">
        <v>24</v>
      </c>
      <c r="B105" s="48" t="s">
        <v>225</v>
      </c>
      <c r="C105" s="25">
        <v>610</v>
      </c>
      <c r="D105" s="23">
        <v>66.7</v>
      </c>
      <c r="E105" s="149"/>
    </row>
    <row r="106" spans="1:5" s="150" customFormat="1" ht="35.25" customHeight="1">
      <c r="A106" s="146" t="s">
        <v>204</v>
      </c>
      <c r="B106" s="46" t="s">
        <v>207</v>
      </c>
      <c r="C106" s="25"/>
      <c r="D106" s="37">
        <f>D107</f>
        <v>1171.5</v>
      </c>
      <c r="E106" s="149"/>
    </row>
    <row r="107" spans="1:5" s="150" customFormat="1" ht="34.5" customHeight="1">
      <c r="A107" s="137" t="s">
        <v>80</v>
      </c>
      <c r="B107" s="48" t="s">
        <v>207</v>
      </c>
      <c r="C107" s="25">
        <v>600</v>
      </c>
      <c r="D107" s="23">
        <f>D108</f>
        <v>1171.5</v>
      </c>
      <c r="E107" s="149"/>
    </row>
    <row r="108" spans="1:5" s="150" customFormat="1" ht="19.5" customHeight="1">
      <c r="A108" s="20" t="s">
        <v>24</v>
      </c>
      <c r="B108" s="48" t="s">
        <v>207</v>
      </c>
      <c r="C108" s="25">
        <v>610</v>
      </c>
      <c r="D108" s="23">
        <f>1083.2+88.3</f>
        <v>1171.5</v>
      </c>
      <c r="E108" s="149"/>
    </row>
    <row r="109" spans="1:5" s="1" customFormat="1" ht="55.5" customHeight="1">
      <c r="A109" s="34" t="s">
        <v>229</v>
      </c>
      <c r="B109" s="49" t="s">
        <v>228</v>
      </c>
      <c r="C109" s="25"/>
      <c r="D109" s="36">
        <f>D110</f>
        <v>3454.8</v>
      </c>
      <c r="E109" s="5"/>
    </row>
    <row r="110" spans="1:5" s="1" customFormat="1" ht="34.5" customHeight="1">
      <c r="A110" s="137" t="s">
        <v>80</v>
      </c>
      <c r="B110" s="48" t="s">
        <v>228</v>
      </c>
      <c r="C110" s="25">
        <v>600</v>
      </c>
      <c r="D110" s="23">
        <f>D111</f>
        <v>3454.8</v>
      </c>
      <c r="E110" s="5"/>
    </row>
    <row r="111" spans="1:5" s="1" customFormat="1" ht="19.5" customHeight="1">
      <c r="A111" s="20" t="s">
        <v>24</v>
      </c>
      <c r="B111" s="48" t="s">
        <v>228</v>
      </c>
      <c r="C111" s="25">
        <v>610</v>
      </c>
      <c r="D111" s="23">
        <f>2289.4+624.7+540.7</f>
        <v>3454.8</v>
      </c>
      <c r="E111" s="5"/>
    </row>
    <row r="112" spans="1:5" s="1" customFormat="1" ht="70.5" customHeight="1">
      <c r="A112" s="53" t="s">
        <v>226</v>
      </c>
      <c r="B112" s="49" t="s">
        <v>227</v>
      </c>
      <c r="C112" s="25"/>
      <c r="D112" s="23">
        <f>D113</f>
        <v>1999.2</v>
      </c>
      <c r="E112" s="5"/>
    </row>
    <row r="113" spans="1:5" s="1" customFormat="1" ht="29.25" customHeight="1">
      <c r="A113" s="137" t="s">
        <v>80</v>
      </c>
      <c r="B113" s="48" t="s">
        <v>227</v>
      </c>
      <c r="C113" s="25">
        <v>600</v>
      </c>
      <c r="D113" s="23">
        <f>D114</f>
        <v>1999.2</v>
      </c>
      <c r="E113" s="5"/>
    </row>
    <row r="114" spans="1:5" s="1" customFormat="1" ht="19.5" customHeight="1">
      <c r="A114" s="20" t="s">
        <v>24</v>
      </c>
      <c r="B114" s="48" t="s">
        <v>227</v>
      </c>
      <c r="C114" s="25">
        <v>610</v>
      </c>
      <c r="D114" s="23">
        <v>1999.2</v>
      </c>
      <c r="E114" s="5"/>
    </row>
    <row r="115" spans="1:5" s="1" customFormat="1" ht="27.75" customHeight="1">
      <c r="A115" s="53" t="s">
        <v>87</v>
      </c>
      <c r="B115" s="49" t="s">
        <v>173</v>
      </c>
      <c r="C115" s="35"/>
      <c r="D115" s="19">
        <f>D116</f>
        <v>390</v>
      </c>
      <c r="E115" s="5"/>
    </row>
    <row r="116" spans="1:5" s="1" customFormat="1" ht="27.75" customHeight="1">
      <c r="A116" s="114" t="s">
        <v>80</v>
      </c>
      <c r="B116" s="48" t="s">
        <v>173</v>
      </c>
      <c r="C116" s="21">
        <v>600</v>
      </c>
      <c r="D116" s="22">
        <f>D117</f>
        <v>390</v>
      </c>
      <c r="E116" s="5"/>
    </row>
    <row r="117" spans="1:5" s="1" customFormat="1" ht="15.75">
      <c r="A117" s="20" t="s">
        <v>24</v>
      </c>
      <c r="B117" s="48" t="s">
        <v>173</v>
      </c>
      <c r="C117" s="21">
        <v>610</v>
      </c>
      <c r="D117" s="67">
        <v>390</v>
      </c>
      <c r="E117" s="5"/>
    </row>
    <row r="118" spans="1:5" ht="53.25" customHeight="1">
      <c r="A118" s="99" t="s">
        <v>146</v>
      </c>
      <c r="B118" s="84" t="s">
        <v>88</v>
      </c>
      <c r="C118" s="85"/>
      <c r="D118" s="86">
        <f>D119+D122+D129</f>
        <v>11347.8</v>
      </c>
    </row>
    <row r="119" spans="1:5" ht="23.25" customHeight="1">
      <c r="A119" s="34" t="s">
        <v>1</v>
      </c>
      <c r="B119" s="49" t="s">
        <v>160</v>
      </c>
      <c r="C119" s="35"/>
      <c r="D119" s="36">
        <f>D120</f>
        <v>3579.6</v>
      </c>
    </row>
    <row r="120" spans="1:5" ht="58.5" customHeight="1">
      <c r="A120" s="66" t="s">
        <v>54</v>
      </c>
      <c r="B120" s="48" t="s">
        <v>160</v>
      </c>
      <c r="C120" s="26">
        <v>100</v>
      </c>
      <c r="D120" s="22">
        <f>D121</f>
        <v>3579.6</v>
      </c>
    </row>
    <row r="121" spans="1:5" ht="30.75" customHeight="1">
      <c r="A121" s="66" t="s">
        <v>55</v>
      </c>
      <c r="B121" s="48" t="s">
        <v>160</v>
      </c>
      <c r="C121" s="25">
        <v>120</v>
      </c>
      <c r="D121" s="67">
        <f>3439.6+140</f>
        <v>3579.6</v>
      </c>
    </row>
    <row r="122" spans="1:5" ht="40.5" customHeight="1">
      <c r="A122" s="34" t="s">
        <v>147</v>
      </c>
      <c r="B122" s="49" t="s">
        <v>89</v>
      </c>
      <c r="C122" s="35"/>
      <c r="D122" s="36">
        <f>D123+D125+D127</f>
        <v>7672.7</v>
      </c>
    </row>
    <row r="123" spans="1:5" ht="60.75" customHeight="1">
      <c r="A123" s="66" t="s">
        <v>54</v>
      </c>
      <c r="B123" s="48" t="s">
        <v>89</v>
      </c>
      <c r="C123" s="26">
        <v>100</v>
      </c>
      <c r="D123" s="22">
        <f>D124</f>
        <v>6882.2</v>
      </c>
    </row>
    <row r="124" spans="1:5" s="52" customFormat="1" ht="33" customHeight="1">
      <c r="A124" s="70" t="s">
        <v>63</v>
      </c>
      <c r="B124" s="48" t="s">
        <v>89</v>
      </c>
      <c r="C124" s="25">
        <v>110</v>
      </c>
      <c r="D124" s="67">
        <v>6882.2</v>
      </c>
      <c r="E124" s="51"/>
    </row>
    <row r="125" spans="1:5" ht="36.75" customHeight="1">
      <c r="A125" s="66" t="s">
        <v>56</v>
      </c>
      <c r="B125" s="48" t="s">
        <v>89</v>
      </c>
      <c r="C125" s="25">
        <v>200</v>
      </c>
      <c r="D125" s="22">
        <f>D126</f>
        <v>782.7</v>
      </c>
    </row>
    <row r="126" spans="1:5" ht="36" customHeight="1">
      <c r="A126" s="66" t="s">
        <v>57</v>
      </c>
      <c r="B126" s="48" t="s">
        <v>89</v>
      </c>
      <c r="C126" s="25">
        <v>240</v>
      </c>
      <c r="D126" s="22">
        <v>782.7</v>
      </c>
    </row>
    <row r="127" spans="1:5" ht="27.75" customHeight="1">
      <c r="A127" s="66" t="s">
        <v>19</v>
      </c>
      <c r="B127" s="48" t="s">
        <v>89</v>
      </c>
      <c r="C127" s="21">
        <v>800</v>
      </c>
      <c r="D127" s="22">
        <f>D128</f>
        <v>7.8</v>
      </c>
    </row>
    <row r="128" spans="1:5" ht="20.25" customHeight="1">
      <c r="A128" s="66" t="s">
        <v>17</v>
      </c>
      <c r="B128" s="48" t="s">
        <v>89</v>
      </c>
      <c r="C128" s="25">
        <v>850</v>
      </c>
      <c r="D128" s="22">
        <v>7.8</v>
      </c>
    </row>
    <row r="129" spans="1:5" ht="38.25" customHeight="1">
      <c r="A129" s="134" t="s">
        <v>184</v>
      </c>
      <c r="B129" s="49" t="s">
        <v>185</v>
      </c>
      <c r="C129" s="18"/>
      <c r="D129" s="19">
        <f>D130+D132+D134</f>
        <v>95.5</v>
      </c>
    </row>
    <row r="130" spans="1:5" ht="62.25" customHeight="1">
      <c r="A130" s="66" t="s">
        <v>54</v>
      </c>
      <c r="B130" s="69" t="s">
        <v>185</v>
      </c>
      <c r="C130" s="26">
        <v>100</v>
      </c>
      <c r="D130" s="22">
        <f>D131</f>
        <v>15</v>
      </c>
    </row>
    <row r="131" spans="1:5" ht="29.25" customHeight="1">
      <c r="A131" s="70" t="s">
        <v>63</v>
      </c>
      <c r="B131" s="69" t="s">
        <v>185</v>
      </c>
      <c r="C131" s="25">
        <v>110</v>
      </c>
      <c r="D131" s="22">
        <v>15</v>
      </c>
    </row>
    <row r="132" spans="1:5" ht="30" customHeight="1">
      <c r="A132" s="66" t="s">
        <v>56</v>
      </c>
      <c r="B132" s="69" t="s">
        <v>185</v>
      </c>
      <c r="C132" s="25">
        <v>200</v>
      </c>
      <c r="D132" s="22">
        <f>D133</f>
        <v>14.5</v>
      </c>
    </row>
    <row r="133" spans="1:5" ht="31.5" customHeight="1">
      <c r="A133" s="66" t="s">
        <v>57</v>
      </c>
      <c r="B133" s="69" t="s">
        <v>185</v>
      </c>
      <c r="C133" s="25">
        <v>240</v>
      </c>
      <c r="D133" s="22">
        <v>14.5</v>
      </c>
    </row>
    <row r="134" spans="1:5" ht="39.75" customHeight="1">
      <c r="A134" s="114" t="s">
        <v>80</v>
      </c>
      <c r="B134" s="69" t="s">
        <v>185</v>
      </c>
      <c r="C134" s="21">
        <v>600</v>
      </c>
      <c r="D134" s="22">
        <f>D135</f>
        <v>66</v>
      </c>
    </row>
    <row r="135" spans="1:5" ht="20.25" customHeight="1">
      <c r="A135" s="20" t="s">
        <v>24</v>
      </c>
      <c r="B135" s="69" t="s">
        <v>185</v>
      </c>
      <c r="C135" s="21">
        <v>610</v>
      </c>
      <c r="D135" s="22">
        <v>66</v>
      </c>
    </row>
    <row r="136" spans="1:5" ht="80.25" customHeight="1">
      <c r="A136" s="110" t="s">
        <v>186</v>
      </c>
      <c r="B136" s="89" t="s">
        <v>113</v>
      </c>
      <c r="C136" s="90"/>
      <c r="D136" s="93">
        <f>D137+D165+D161</f>
        <v>25019.7</v>
      </c>
    </row>
    <row r="137" spans="1:5" ht="37.5" customHeight="1">
      <c r="A137" s="135" t="s">
        <v>187</v>
      </c>
      <c r="B137" s="49" t="s">
        <v>188</v>
      </c>
      <c r="C137" s="35"/>
      <c r="D137" s="38">
        <f>D138+D141+D144+D147+D153+D158+D150</f>
        <v>24535.1</v>
      </c>
    </row>
    <row r="138" spans="1:5" ht="23.25" customHeight="1">
      <c r="A138" s="34" t="s">
        <v>114</v>
      </c>
      <c r="B138" s="49" t="s">
        <v>189</v>
      </c>
      <c r="C138" s="35"/>
      <c r="D138" s="38">
        <f>D139</f>
        <v>18213.399999999998</v>
      </c>
    </row>
    <row r="139" spans="1:5" ht="28.5" customHeight="1">
      <c r="A139" s="114" t="s">
        <v>80</v>
      </c>
      <c r="B139" s="119" t="s">
        <v>189</v>
      </c>
      <c r="C139" s="21">
        <v>600</v>
      </c>
      <c r="D139" s="22">
        <f>D140</f>
        <v>18213.399999999998</v>
      </c>
    </row>
    <row r="140" spans="1:5" ht="19.5" customHeight="1">
      <c r="A140" s="20" t="s">
        <v>24</v>
      </c>
      <c r="B140" s="119" t="s">
        <v>189</v>
      </c>
      <c r="C140" s="21">
        <v>610</v>
      </c>
      <c r="D140" s="67">
        <f>18600.8-387.4</f>
        <v>18213.399999999998</v>
      </c>
    </row>
    <row r="141" spans="1:5" ht="27.75" customHeight="1">
      <c r="A141" s="34" t="s">
        <v>115</v>
      </c>
      <c r="B141" s="49" t="s">
        <v>190</v>
      </c>
      <c r="C141" s="35"/>
      <c r="D141" s="38">
        <f>D142</f>
        <v>984.9</v>
      </c>
    </row>
    <row r="142" spans="1:5" ht="44.25" customHeight="1">
      <c r="A142" s="114" t="s">
        <v>80</v>
      </c>
      <c r="B142" s="119" t="s">
        <v>190</v>
      </c>
      <c r="C142" s="21">
        <v>600</v>
      </c>
      <c r="D142" s="22">
        <f>D143</f>
        <v>984.9</v>
      </c>
    </row>
    <row r="143" spans="1:5" ht="26.25" customHeight="1">
      <c r="A143" s="20" t="s">
        <v>24</v>
      </c>
      <c r="B143" s="119" t="s">
        <v>190</v>
      </c>
      <c r="C143" s="21">
        <v>610</v>
      </c>
      <c r="D143" s="67">
        <v>984.9</v>
      </c>
    </row>
    <row r="144" spans="1:5" s="11" customFormat="1" ht="67.5" customHeight="1">
      <c r="A144" s="34" t="s">
        <v>12</v>
      </c>
      <c r="B144" s="50" t="s">
        <v>208</v>
      </c>
      <c r="C144" s="21"/>
      <c r="D144" s="19">
        <f>D145</f>
        <v>100</v>
      </c>
      <c r="E144" s="12"/>
    </row>
    <row r="145" spans="1:5" s="11" customFormat="1" ht="26.25" customHeight="1">
      <c r="A145" s="30" t="s">
        <v>8</v>
      </c>
      <c r="B145" s="119" t="s">
        <v>208</v>
      </c>
      <c r="C145" s="21">
        <v>500</v>
      </c>
      <c r="D145" s="31">
        <f>D146</f>
        <v>100</v>
      </c>
      <c r="E145" s="12"/>
    </row>
    <row r="146" spans="1:5" s="11" customFormat="1" ht="26.25" customHeight="1">
      <c r="A146" s="24" t="s">
        <v>11</v>
      </c>
      <c r="B146" s="119" t="s">
        <v>208</v>
      </c>
      <c r="C146" s="21">
        <v>540</v>
      </c>
      <c r="D146" s="31">
        <v>100</v>
      </c>
      <c r="E146" s="12"/>
    </row>
    <row r="147" spans="1:5" s="11" customFormat="1" ht="30" customHeight="1">
      <c r="A147" s="146" t="s">
        <v>204</v>
      </c>
      <c r="B147" s="46" t="s">
        <v>209</v>
      </c>
      <c r="C147" s="25"/>
      <c r="D147" s="38">
        <f>D148</f>
        <v>77</v>
      </c>
      <c r="E147" s="12"/>
    </row>
    <row r="148" spans="1:5" s="11" customFormat="1" ht="26.25" customHeight="1">
      <c r="A148" s="137" t="s">
        <v>80</v>
      </c>
      <c r="B148" s="48" t="s">
        <v>209</v>
      </c>
      <c r="C148" s="25">
        <v>600</v>
      </c>
      <c r="D148" s="67">
        <f>D149</f>
        <v>77</v>
      </c>
      <c r="E148" s="12"/>
    </row>
    <row r="149" spans="1:5" s="11" customFormat="1" ht="26.25" customHeight="1">
      <c r="A149" s="20" t="s">
        <v>24</v>
      </c>
      <c r="B149" s="48" t="s">
        <v>209</v>
      </c>
      <c r="C149" s="25">
        <v>610</v>
      </c>
      <c r="D149" s="67">
        <f>69.3+7.7</f>
        <v>77</v>
      </c>
      <c r="E149" s="12"/>
    </row>
    <row r="150" spans="1:5" ht="46.5" customHeight="1">
      <c r="A150" s="34" t="s">
        <v>229</v>
      </c>
      <c r="B150" s="46" t="s">
        <v>232</v>
      </c>
      <c r="C150" s="25"/>
      <c r="D150" s="36">
        <f>D151</f>
        <v>3024.5</v>
      </c>
    </row>
    <row r="151" spans="1:5" ht="26.25" customHeight="1">
      <c r="A151" s="137" t="s">
        <v>80</v>
      </c>
      <c r="B151" s="48" t="s">
        <v>232</v>
      </c>
      <c r="C151" s="25">
        <v>600</v>
      </c>
      <c r="D151" s="23">
        <f>D152</f>
        <v>3024.5</v>
      </c>
    </row>
    <row r="152" spans="1:5" ht="26.25" customHeight="1">
      <c r="A152" s="20" t="s">
        <v>24</v>
      </c>
      <c r="B152" s="48" t="s">
        <v>232</v>
      </c>
      <c r="C152" s="25">
        <v>610</v>
      </c>
      <c r="D152" s="23">
        <f>2071.7+565.4+387.4</f>
        <v>3024.5</v>
      </c>
    </row>
    <row r="153" spans="1:5" ht="48.75" customHeight="1">
      <c r="A153" s="153" t="s">
        <v>230</v>
      </c>
      <c r="B153" s="46" t="s">
        <v>210</v>
      </c>
      <c r="C153" s="25"/>
      <c r="D153" s="38">
        <f>D156+D154</f>
        <v>2076.1999999999998</v>
      </c>
    </row>
    <row r="154" spans="1:5" ht="22.5" customHeight="1">
      <c r="A154" s="20" t="s">
        <v>8</v>
      </c>
      <c r="B154" s="119" t="s">
        <v>210</v>
      </c>
      <c r="C154" s="21">
        <v>500</v>
      </c>
      <c r="D154" s="31">
        <f>D155</f>
        <v>1596.7</v>
      </c>
    </row>
    <row r="155" spans="1:5" ht="18.75" customHeight="1">
      <c r="A155" s="157" t="s">
        <v>218</v>
      </c>
      <c r="B155" s="119" t="s">
        <v>210</v>
      </c>
      <c r="C155" s="21">
        <v>520</v>
      </c>
      <c r="D155" s="31">
        <f>1580.7+16</f>
        <v>1596.7</v>
      </c>
    </row>
    <row r="156" spans="1:5" ht="26.25" customHeight="1">
      <c r="A156" s="137" t="s">
        <v>80</v>
      </c>
      <c r="B156" s="48" t="s">
        <v>210</v>
      </c>
      <c r="C156" s="25">
        <v>600</v>
      </c>
      <c r="D156" s="67">
        <f>D157</f>
        <v>479.5</v>
      </c>
    </row>
    <row r="157" spans="1:5" ht="26.25" customHeight="1">
      <c r="A157" s="20" t="s">
        <v>24</v>
      </c>
      <c r="B157" s="48" t="s">
        <v>210</v>
      </c>
      <c r="C157" s="25">
        <v>610</v>
      </c>
      <c r="D157" s="67">
        <f>474.7+4.8</f>
        <v>479.5</v>
      </c>
    </row>
    <row r="158" spans="1:5" s="11" customFormat="1" ht="26.25" customHeight="1">
      <c r="A158" s="153" t="s">
        <v>231</v>
      </c>
      <c r="B158" s="46" t="s">
        <v>211</v>
      </c>
      <c r="C158" s="25"/>
      <c r="D158" s="38">
        <f>D159</f>
        <v>59.1</v>
      </c>
      <c r="E158" s="12"/>
    </row>
    <row r="159" spans="1:5" s="11" customFormat="1" ht="26.25" customHeight="1">
      <c r="A159" s="137" t="s">
        <v>80</v>
      </c>
      <c r="B159" s="48" t="s">
        <v>211</v>
      </c>
      <c r="C159" s="25">
        <v>600</v>
      </c>
      <c r="D159" s="67">
        <f>D160</f>
        <v>59.1</v>
      </c>
      <c r="E159" s="12"/>
    </row>
    <row r="160" spans="1:5" s="11" customFormat="1" ht="26.25" customHeight="1">
      <c r="A160" s="20" t="s">
        <v>24</v>
      </c>
      <c r="B160" s="48" t="s">
        <v>211</v>
      </c>
      <c r="C160" s="25">
        <v>610</v>
      </c>
      <c r="D160" s="67">
        <f>58.5+0.6</f>
        <v>59.1</v>
      </c>
      <c r="E160" s="12"/>
    </row>
    <row r="161" spans="1:5" s="11" customFormat="1" ht="43.5" customHeight="1">
      <c r="A161" s="34" t="s">
        <v>214</v>
      </c>
      <c r="B161" s="49" t="s">
        <v>212</v>
      </c>
      <c r="C161" s="25"/>
      <c r="D161" s="36">
        <f>D162</f>
        <v>102.2</v>
      </c>
      <c r="E161" s="12"/>
    </row>
    <row r="162" spans="1:5" s="11" customFormat="1" ht="35.25" customHeight="1">
      <c r="A162" s="34" t="s">
        <v>147</v>
      </c>
      <c r="B162" s="49" t="s">
        <v>213</v>
      </c>
      <c r="C162" s="25"/>
      <c r="D162" s="36">
        <f>D163</f>
        <v>102.2</v>
      </c>
      <c r="E162" s="12"/>
    </row>
    <row r="163" spans="1:5" s="11" customFormat="1" ht="26.25" customHeight="1">
      <c r="A163" s="137" t="s">
        <v>80</v>
      </c>
      <c r="B163" s="48" t="s">
        <v>213</v>
      </c>
      <c r="C163" s="25">
        <v>600</v>
      </c>
      <c r="D163" s="23">
        <f>D164</f>
        <v>102.2</v>
      </c>
      <c r="E163" s="12"/>
    </row>
    <row r="164" spans="1:5" ht="26.25" customHeight="1">
      <c r="A164" s="20" t="s">
        <v>24</v>
      </c>
      <c r="B164" s="48" t="s">
        <v>213</v>
      </c>
      <c r="C164" s="25">
        <v>610</v>
      </c>
      <c r="D164" s="23">
        <v>102.2</v>
      </c>
    </row>
    <row r="165" spans="1:5" ht="31.5" customHeight="1">
      <c r="A165" s="34" t="s">
        <v>191</v>
      </c>
      <c r="B165" s="126" t="s">
        <v>192</v>
      </c>
      <c r="C165" s="127"/>
      <c r="D165" s="41">
        <f>D166+D169</f>
        <v>382.4</v>
      </c>
    </row>
    <row r="166" spans="1:5" ht="20.25" customHeight="1">
      <c r="A166" s="34" t="s">
        <v>94</v>
      </c>
      <c r="B166" s="126" t="s">
        <v>193</v>
      </c>
      <c r="C166" s="127"/>
      <c r="D166" s="133">
        <f>D167</f>
        <v>257.39999999999998</v>
      </c>
    </row>
    <row r="167" spans="1:5" ht="26.25" customHeight="1">
      <c r="A167" s="120" t="s">
        <v>56</v>
      </c>
      <c r="B167" s="121" t="s">
        <v>193</v>
      </c>
      <c r="C167" s="122">
        <v>200</v>
      </c>
      <c r="D167" s="123">
        <f>D168</f>
        <v>257.39999999999998</v>
      </c>
    </row>
    <row r="168" spans="1:5" ht="26.25" customHeight="1">
      <c r="A168" s="120" t="s">
        <v>57</v>
      </c>
      <c r="B168" s="121" t="s">
        <v>193</v>
      </c>
      <c r="C168" s="122">
        <v>240</v>
      </c>
      <c r="D168" s="123">
        <v>257.39999999999998</v>
      </c>
    </row>
    <row r="169" spans="1:5" ht="52.5" customHeight="1">
      <c r="A169" s="30" t="s">
        <v>12</v>
      </c>
      <c r="B169" s="60" t="s">
        <v>215</v>
      </c>
      <c r="C169" s="127"/>
      <c r="D169" s="36">
        <f>D170</f>
        <v>125</v>
      </c>
    </row>
    <row r="170" spans="1:5" ht="26.25" customHeight="1">
      <c r="A170" s="139" t="s">
        <v>8</v>
      </c>
      <c r="B170" s="141" t="s">
        <v>215</v>
      </c>
      <c r="C170" s="138">
        <v>500</v>
      </c>
      <c r="D170" s="31">
        <f>D171</f>
        <v>125</v>
      </c>
    </row>
    <row r="171" spans="1:5" ht="26.25" customHeight="1">
      <c r="A171" s="140" t="s">
        <v>11</v>
      </c>
      <c r="B171" s="141" t="s">
        <v>215</v>
      </c>
      <c r="C171" s="138">
        <v>540</v>
      </c>
      <c r="D171" s="31">
        <v>125</v>
      </c>
    </row>
    <row r="172" spans="1:5" ht="88.5" customHeight="1">
      <c r="A172" s="132" t="s">
        <v>172</v>
      </c>
      <c r="B172" s="128" t="s">
        <v>59</v>
      </c>
      <c r="C172" s="130"/>
      <c r="D172" s="131">
        <f>D173+D178+D190+D195</f>
        <v>54242.9</v>
      </c>
    </row>
    <row r="173" spans="1:5" ht="41.25" customHeight="1">
      <c r="A173" s="129" t="s">
        <v>97</v>
      </c>
      <c r="B173" s="84" t="s">
        <v>99</v>
      </c>
      <c r="C173" s="85"/>
      <c r="D173" s="86">
        <f>D174</f>
        <v>5.4</v>
      </c>
    </row>
    <row r="174" spans="1:5" ht="42" customHeight="1">
      <c r="A174" s="54" t="s">
        <v>98</v>
      </c>
      <c r="B174" s="49" t="s">
        <v>103</v>
      </c>
      <c r="C174" s="35"/>
      <c r="D174" s="36">
        <f>D175</f>
        <v>5.4</v>
      </c>
    </row>
    <row r="175" spans="1:5" ht="30.75" customHeight="1">
      <c r="A175" s="34" t="s">
        <v>4</v>
      </c>
      <c r="B175" s="49" t="s">
        <v>104</v>
      </c>
      <c r="C175" s="35"/>
      <c r="D175" s="36">
        <f>D176</f>
        <v>5.4</v>
      </c>
    </row>
    <row r="176" spans="1:5" ht="30.75" customHeight="1">
      <c r="A176" s="20" t="s">
        <v>95</v>
      </c>
      <c r="B176" s="47" t="s">
        <v>104</v>
      </c>
      <c r="C176" s="21">
        <v>700</v>
      </c>
      <c r="D176" s="22">
        <f>D177</f>
        <v>5.4</v>
      </c>
    </row>
    <row r="177" spans="1:4" ht="21" customHeight="1">
      <c r="A177" s="24" t="s">
        <v>22</v>
      </c>
      <c r="B177" s="47" t="s">
        <v>104</v>
      </c>
      <c r="C177" s="25">
        <v>730</v>
      </c>
      <c r="D177" s="23">
        <v>5.4</v>
      </c>
    </row>
    <row r="178" spans="1:4" ht="70.5" customHeight="1">
      <c r="A178" s="99" t="s">
        <v>100</v>
      </c>
      <c r="B178" s="100" t="s">
        <v>105</v>
      </c>
      <c r="C178" s="101"/>
      <c r="D178" s="102">
        <f>D179+D186</f>
        <v>27218.5</v>
      </c>
    </row>
    <row r="179" spans="1:4" ht="34.5" customHeight="1">
      <c r="A179" s="54" t="s">
        <v>101</v>
      </c>
      <c r="B179" s="46" t="s">
        <v>106</v>
      </c>
      <c r="C179" s="18"/>
      <c r="D179" s="19">
        <f>D180+D183</f>
        <v>22772.799999999999</v>
      </c>
    </row>
    <row r="180" spans="1:4" ht="28.5">
      <c r="A180" s="20" t="s">
        <v>10</v>
      </c>
      <c r="B180" s="47" t="s">
        <v>161</v>
      </c>
      <c r="C180" s="21"/>
      <c r="D180" s="22">
        <f>D181</f>
        <v>17512.8</v>
      </c>
    </row>
    <row r="181" spans="1:4" ht="14.25">
      <c r="A181" s="115" t="s">
        <v>8</v>
      </c>
      <c r="B181" s="47" t="s">
        <v>161</v>
      </c>
      <c r="C181" s="21">
        <v>500</v>
      </c>
      <c r="D181" s="22">
        <f>D182</f>
        <v>17512.8</v>
      </c>
    </row>
    <row r="182" spans="1:4" ht="14.25">
      <c r="A182" s="20" t="s">
        <v>102</v>
      </c>
      <c r="B182" s="47" t="s">
        <v>161</v>
      </c>
      <c r="C182" s="25">
        <v>510</v>
      </c>
      <c r="D182" s="23">
        <v>17512.8</v>
      </c>
    </row>
    <row r="183" spans="1:4" ht="90">
      <c r="A183" s="34" t="s">
        <v>34</v>
      </c>
      <c r="B183" s="49" t="s">
        <v>124</v>
      </c>
      <c r="C183" s="35"/>
      <c r="D183" s="36">
        <f>D184</f>
        <v>5260</v>
      </c>
    </row>
    <row r="184" spans="1:4" ht="14.25">
      <c r="A184" s="115" t="s">
        <v>8</v>
      </c>
      <c r="B184" s="47" t="s">
        <v>124</v>
      </c>
      <c r="C184" s="21">
        <v>500</v>
      </c>
      <c r="D184" s="22">
        <f>D185</f>
        <v>5260</v>
      </c>
    </row>
    <row r="185" spans="1:4" ht="14.25">
      <c r="A185" s="20" t="s">
        <v>102</v>
      </c>
      <c r="B185" s="47" t="s">
        <v>124</v>
      </c>
      <c r="C185" s="25">
        <v>510</v>
      </c>
      <c r="D185" s="22">
        <v>5260</v>
      </c>
    </row>
    <row r="186" spans="1:4" ht="30">
      <c r="A186" s="54" t="s">
        <v>107</v>
      </c>
      <c r="B186" s="46" t="s">
        <v>108</v>
      </c>
      <c r="C186" s="18"/>
      <c r="D186" s="19">
        <f>D187</f>
        <v>4445.7</v>
      </c>
    </row>
    <row r="187" spans="1:4" ht="14.25">
      <c r="A187" s="20" t="s">
        <v>23</v>
      </c>
      <c r="B187" s="48" t="s">
        <v>162</v>
      </c>
      <c r="C187" s="21"/>
      <c r="D187" s="22">
        <f>D188</f>
        <v>4445.7</v>
      </c>
    </row>
    <row r="188" spans="1:4" ht="14.25">
      <c r="A188" s="115" t="s">
        <v>8</v>
      </c>
      <c r="B188" s="48" t="s">
        <v>162</v>
      </c>
      <c r="C188" s="25">
        <v>500</v>
      </c>
      <c r="D188" s="22">
        <f>D189</f>
        <v>4445.7</v>
      </c>
    </row>
    <row r="189" spans="1:4" ht="14.25">
      <c r="A189" s="20" t="s">
        <v>102</v>
      </c>
      <c r="B189" s="48" t="s">
        <v>162</v>
      </c>
      <c r="C189" s="25">
        <v>510</v>
      </c>
      <c r="D189" s="22">
        <v>4445.7</v>
      </c>
    </row>
    <row r="190" spans="1:4" ht="54" customHeight="1">
      <c r="A190" s="99" t="s">
        <v>109</v>
      </c>
      <c r="B190" s="103" t="s">
        <v>110</v>
      </c>
      <c r="C190" s="104"/>
      <c r="D190" s="86">
        <f>D191</f>
        <v>5912.1</v>
      </c>
    </row>
    <row r="191" spans="1:4" ht="51.75" customHeight="1">
      <c r="A191" s="54" t="s">
        <v>111</v>
      </c>
      <c r="B191" s="57" t="s">
        <v>112</v>
      </c>
      <c r="C191" s="21"/>
      <c r="D191" s="36">
        <f>D192</f>
        <v>5912.1</v>
      </c>
    </row>
    <row r="192" spans="1:4" ht="49.5" customHeight="1">
      <c r="A192" s="30" t="s">
        <v>12</v>
      </c>
      <c r="B192" s="58" t="s">
        <v>163</v>
      </c>
      <c r="C192" s="35"/>
      <c r="D192" s="37">
        <f>D193</f>
        <v>5912.1</v>
      </c>
    </row>
    <row r="193" spans="1:4" ht="22.5" customHeight="1">
      <c r="A193" s="20" t="s">
        <v>8</v>
      </c>
      <c r="B193" s="58" t="s">
        <v>163</v>
      </c>
      <c r="C193" s="25">
        <v>500</v>
      </c>
      <c r="D193" s="23">
        <f>D194</f>
        <v>5912.1</v>
      </c>
    </row>
    <row r="194" spans="1:4" ht="21.75" customHeight="1">
      <c r="A194" s="24" t="s">
        <v>11</v>
      </c>
      <c r="B194" s="58" t="s">
        <v>163</v>
      </c>
      <c r="C194" s="21">
        <v>540</v>
      </c>
      <c r="D194" s="23">
        <f>2121.9+729.1+3061.1</f>
        <v>5912.1</v>
      </c>
    </row>
    <row r="195" spans="1:4" ht="24" customHeight="1">
      <c r="A195" s="105" t="s">
        <v>96</v>
      </c>
      <c r="B195" s="100" t="s">
        <v>61</v>
      </c>
      <c r="C195" s="101"/>
      <c r="D195" s="102">
        <f>D196+D205</f>
        <v>21106.9</v>
      </c>
    </row>
    <row r="196" spans="1:4" ht="46.5" customHeight="1">
      <c r="A196" s="17" t="s">
        <v>60</v>
      </c>
      <c r="B196" s="49" t="s">
        <v>62</v>
      </c>
      <c r="C196" s="18"/>
      <c r="D196" s="19">
        <f>D197+D202</f>
        <v>8699.6</v>
      </c>
    </row>
    <row r="197" spans="1:4" ht="27" customHeight="1">
      <c r="A197" s="34" t="s">
        <v>1</v>
      </c>
      <c r="B197" s="49" t="s">
        <v>164</v>
      </c>
      <c r="C197" s="35"/>
      <c r="D197" s="36">
        <f>D198+D200</f>
        <v>8472.1</v>
      </c>
    </row>
    <row r="198" spans="1:4" ht="60" customHeight="1">
      <c r="A198" s="66" t="s">
        <v>54</v>
      </c>
      <c r="B198" s="48" t="s">
        <v>164</v>
      </c>
      <c r="C198" s="26">
        <v>100</v>
      </c>
      <c r="D198" s="22">
        <f>D199</f>
        <v>8471.2000000000007</v>
      </c>
    </row>
    <row r="199" spans="1:4" ht="26.25" customHeight="1" thickBot="1">
      <c r="A199" s="66" t="s">
        <v>55</v>
      </c>
      <c r="B199" s="48" t="s">
        <v>164</v>
      </c>
      <c r="C199" s="25">
        <v>120</v>
      </c>
      <c r="D199" s="67">
        <v>8471.2000000000007</v>
      </c>
    </row>
    <row r="200" spans="1:4" ht="26.25" customHeight="1">
      <c r="A200" s="118" t="s">
        <v>19</v>
      </c>
      <c r="B200" s="48" t="s">
        <v>164</v>
      </c>
      <c r="C200" s="25">
        <v>800</v>
      </c>
      <c r="D200" s="67">
        <f>D201</f>
        <v>0.9</v>
      </c>
    </row>
    <row r="201" spans="1:4" ht="26.25" customHeight="1">
      <c r="A201" s="66" t="s">
        <v>17</v>
      </c>
      <c r="B201" s="48" t="s">
        <v>164</v>
      </c>
      <c r="C201" s="25">
        <v>850</v>
      </c>
      <c r="D201" s="67">
        <v>0.9</v>
      </c>
    </row>
    <row r="202" spans="1:4" ht="60">
      <c r="A202" s="17" t="s">
        <v>177</v>
      </c>
      <c r="B202" s="76" t="s">
        <v>178</v>
      </c>
      <c r="C202" s="32"/>
      <c r="D202" s="62">
        <f>D203</f>
        <v>227.5</v>
      </c>
    </row>
    <row r="203" spans="1:4" ht="33.75" customHeight="1">
      <c r="A203" s="66" t="s">
        <v>56</v>
      </c>
      <c r="B203" s="73" t="s">
        <v>178</v>
      </c>
      <c r="C203" s="25">
        <v>200</v>
      </c>
      <c r="D203" s="23">
        <f>D204</f>
        <v>227.5</v>
      </c>
    </row>
    <row r="204" spans="1:4" ht="30.75" customHeight="1">
      <c r="A204" s="66" t="s">
        <v>57</v>
      </c>
      <c r="B204" s="73" t="s">
        <v>178</v>
      </c>
      <c r="C204" s="25">
        <v>240</v>
      </c>
      <c r="D204" s="67">
        <v>227.5</v>
      </c>
    </row>
    <row r="205" spans="1:4" ht="52.5" customHeight="1">
      <c r="A205" s="116" t="s">
        <v>153</v>
      </c>
      <c r="B205" s="49" t="s">
        <v>154</v>
      </c>
      <c r="C205" s="35"/>
      <c r="D205" s="38">
        <f>D206+D213</f>
        <v>12407.3</v>
      </c>
    </row>
    <row r="206" spans="1:4" ht="37.5" customHeight="1" thickBot="1">
      <c r="A206" s="34" t="s">
        <v>147</v>
      </c>
      <c r="B206" s="49" t="s">
        <v>155</v>
      </c>
      <c r="C206" s="35"/>
      <c r="D206" s="38">
        <f>D207+D209+D211</f>
        <v>11666</v>
      </c>
    </row>
    <row r="207" spans="1:4" ht="51.75" customHeight="1" thickBot="1">
      <c r="A207" s="117" t="s">
        <v>54</v>
      </c>
      <c r="B207" s="48" t="s">
        <v>155</v>
      </c>
      <c r="C207" s="25">
        <v>100</v>
      </c>
      <c r="D207" s="56">
        <f>D208</f>
        <v>7084.2</v>
      </c>
    </row>
    <row r="208" spans="1:4" ht="30.75" customHeight="1" thickBot="1">
      <c r="A208" s="70" t="s">
        <v>63</v>
      </c>
      <c r="B208" s="48" t="s">
        <v>155</v>
      </c>
      <c r="C208" s="25">
        <v>110</v>
      </c>
      <c r="D208" s="56">
        <v>7084.2</v>
      </c>
    </row>
    <row r="209" spans="1:5" ht="30.75" customHeight="1">
      <c r="A209" s="118" t="s">
        <v>56</v>
      </c>
      <c r="B209" s="48" t="s">
        <v>155</v>
      </c>
      <c r="C209" s="25">
        <v>200</v>
      </c>
      <c r="D209" s="56">
        <f>D210</f>
        <v>4546.7</v>
      </c>
    </row>
    <row r="210" spans="1:5" ht="30.75" customHeight="1" thickBot="1">
      <c r="A210" s="66" t="s">
        <v>57</v>
      </c>
      <c r="B210" s="48" t="s">
        <v>155</v>
      </c>
      <c r="C210" s="25">
        <v>240</v>
      </c>
      <c r="D210" s="56">
        <v>4546.7</v>
      </c>
    </row>
    <row r="211" spans="1:5" ht="21.75" customHeight="1">
      <c r="A211" s="118" t="s">
        <v>19</v>
      </c>
      <c r="B211" s="48" t="s">
        <v>155</v>
      </c>
      <c r="C211" s="25">
        <v>800</v>
      </c>
      <c r="D211" s="56">
        <f>D212</f>
        <v>35.1</v>
      </c>
    </row>
    <row r="212" spans="1:5" ht="18" customHeight="1">
      <c r="A212" s="66" t="s">
        <v>17</v>
      </c>
      <c r="B212" s="48" t="s">
        <v>155</v>
      </c>
      <c r="C212" s="25">
        <v>850</v>
      </c>
      <c r="D212" s="56">
        <v>35.1</v>
      </c>
    </row>
    <row r="213" spans="1:5" s="11" customFormat="1" ht="33.75" customHeight="1">
      <c r="A213" s="151" t="s">
        <v>204</v>
      </c>
      <c r="B213" s="49" t="s">
        <v>222</v>
      </c>
      <c r="C213" s="32"/>
      <c r="D213" s="152">
        <f>D214</f>
        <v>741.30000000000007</v>
      </c>
      <c r="E213" s="12"/>
    </row>
    <row r="214" spans="1:5" s="11" customFormat="1" ht="57" customHeight="1">
      <c r="A214" s="142" t="s">
        <v>54</v>
      </c>
      <c r="B214" s="48" t="s">
        <v>222</v>
      </c>
      <c r="C214" s="25">
        <v>100</v>
      </c>
      <c r="D214" s="56">
        <f>D215</f>
        <v>741.30000000000007</v>
      </c>
      <c r="E214" s="12"/>
    </row>
    <row r="215" spans="1:5" s="11" customFormat="1" ht="32.25" customHeight="1">
      <c r="A215" s="143" t="s">
        <v>63</v>
      </c>
      <c r="B215" s="48" t="s">
        <v>222</v>
      </c>
      <c r="C215" s="25">
        <v>110</v>
      </c>
      <c r="D215" s="56">
        <f>667.2+74.1</f>
        <v>741.30000000000007</v>
      </c>
      <c r="E215" s="12"/>
    </row>
    <row r="216" spans="1:5" ht="126.75" customHeight="1">
      <c r="A216" s="113" t="s">
        <v>151</v>
      </c>
      <c r="B216" s="89" t="s">
        <v>73</v>
      </c>
      <c r="C216" s="90"/>
      <c r="D216" s="91">
        <f>D217+D222</f>
        <v>1182.0999999999999</v>
      </c>
    </row>
    <row r="217" spans="1:5" ht="48.75" customHeight="1">
      <c r="A217" s="34" t="s">
        <v>14</v>
      </c>
      <c r="B217" s="49" t="s">
        <v>139</v>
      </c>
      <c r="C217" s="35"/>
      <c r="D217" s="36">
        <f>D218+D220</f>
        <v>1082.0999999999999</v>
      </c>
    </row>
    <row r="218" spans="1:5" ht="57.75" customHeight="1">
      <c r="A218" s="66" t="s">
        <v>54</v>
      </c>
      <c r="B218" s="48" t="s">
        <v>139</v>
      </c>
      <c r="C218" s="26">
        <v>100</v>
      </c>
      <c r="D218" s="22">
        <f>D219</f>
        <v>1081.5</v>
      </c>
    </row>
    <row r="219" spans="1:5" ht="30" customHeight="1">
      <c r="A219" s="70" t="s">
        <v>63</v>
      </c>
      <c r="B219" s="48" t="s">
        <v>139</v>
      </c>
      <c r="C219" s="25">
        <v>110</v>
      </c>
      <c r="D219" s="67">
        <v>1081.5</v>
      </c>
    </row>
    <row r="220" spans="1:5" ht="15" customHeight="1">
      <c r="A220" s="142" t="s">
        <v>19</v>
      </c>
      <c r="B220" s="48" t="s">
        <v>139</v>
      </c>
      <c r="C220" s="25">
        <v>800</v>
      </c>
      <c r="D220" s="67">
        <f>D221</f>
        <v>0.6</v>
      </c>
    </row>
    <row r="221" spans="1:5" ht="15" customHeight="1">
      <c r="A221" s="142" t="s">
        <v>17</v>
      </c>
      <c r="B221" s="48" t="s">
        <v>139</v>
      </c>
      <c r="C221" s="25">
        <v>850</v>
      </c>
      <c r="D221" s="67">
        <v>0.6</v>
      </c>
    </row>
    <row r="222" spans="1:5" ht="30">
      <c r="A222" s="55" t="s">
        <v>138</v>
      </c>
      <c r="B222" s="46" t="s">
        <v>165</v>
      </c>
      <c r="C222" s="18"/>
      <c r="D222" s="19">
        <f>D223</f>
        <v>100</v>
      </c>
    </row>
    <row r="223" spans="1:5" ht="14.25">
      <c r="A223" s="20" t="s">
        <v>8</v>
      </c>
      <c r="B223" s="43" t="s">
        <v>165</v>
      </c>
      <c r="C223" s="25">
        <v>500</v>
      </c>
      <c r="D223" s="23">
        <f>D224</f>
        <v>100</v>
      </c>
    </row>
    <row r="224" spans="1:5" ht="21.75" customHeight="1">
      <c r="A224" s="24" t="s">
        <v>11</v>
      </c>
      <c r="B224" s="43" t="s">
        <v>165</v>
      </c>
      <c r="C224" s="21">
        <v>540</v>
      </c>
      <c r="D224" s="23">
        <v>100</v>
      </c>
    </row>
    <row r="225" spans="1:4" ht="44.25" customHeight="1">
      <c r="A225" s="111" t="s">
        <v>127</v>
      </c>
      <c r="B225" s="89" t="s">
        <v>128</v>
      </c>
      <c r="C225" s="106"/>
      <c r="D225" s="93">
        <f>D226+D244</f>
        <v>15596.999999999998</v>
      </c>
    </row>
    <row r="226" spans="1:4" ht="45" customHeight="1">
      <c r="A226" s="105" t="s">
        <v>132</v>
      </c>
      <c r="B226" s="100" t="s">
        <v>133</v>
      </c>
      <c r="C226" s="107"/>
      <c r="D226" s="108">
        <f>D227+D230+D233+D236+D241</f>
        <v>12053.099999999999</v>
      </c>
    </row>
    <row r="227" spans="1:4" ht="88.5" customHeight="1">
      <c r="A227" s="53" t="s">
        <v>32</v>
      </c>
      <c r="B227" s="60" t="s">
        <v>140</v>
      </c>
      <c r="C227" s="65"/>
      <c r="D227" s="38">
        <f>D228</f>
        <v>117.2</v>
      </c>
    </row>
    <row r="228" spans="1:4" ht="26.25" customHeight="1">
      <c r="A228" s="27" t="s">
        <v>42</v>
      </c>
      <c r="B228" s="74" t="s">
        <v>140</v>
      </c>
      <c r="C228" s="25">
        <v>300</v>
      </c>
      <c r="D228" s="67">
        <f>D229</f>
        <v>117.2</v>
      </c>
    </row>
    <row r="229" spans="1:4" ht="30.75" customHeight="1">
      <c r="A229" s="27" t="s">
        <v>28</v>
      </c>
      <c r="B229" s="74" t="s">
        <v>140</v>
      </c>
      <c r="C229" s="71">
        <v>310</v>
      </c>
      <c r="D229" s="67">
        <v>117.2</v>
      </c>
    </row>
    <row r="230" spans="1:4" ht="31.5" customHeight="1">
      <c r="A230" s="53" t="s">
        <v>33</v>
      </c>
      <c r="B230" s="60" t="s">
        <v>141</v>
      </c>
      <c r="C230" s="75"/>
      <c r="D230" s="38">
        <f>D231</f>
        <v>164.2</v>
      </c>
    </row>
    <row r="231" spans="1:4" ht="27.75" customHeight="1">
      <c r="A231" s="27" t="s">
        <v>42</v>
      </c>
      <c r="B231" s="74" t="s">
        <v>141</v>
      </c>
      <c r="C231" s="25">
        <v>300</v>
      </c>
      <c r="D231" s="67">
        <f>D232</f>
        <v>164.2</v>
      </c>
    </row>
    <row r="232" spans="1:4" ht="24" customHeight="1">
      <c r="A232" s="24" t="s">
        <v>21</v>
      </c>
      <c r="B232" s="74" t="s">
        <v>141</v>
      </c>
      <c r="C232" s="71">
        <v>320</v>
      </c>
      <c r="D232" s="67">
        <v>164.2</v>
      </c>
    </row>
    <row r="233" spans="1:4" ht="55.5" customHeight="1">
      <c r="A233" s="17" t="s">
        <v>48</v>
      </c>
      <c r="B233" s="60" t="s">
        <v>142</v>
      </c>
      <c r="C233" s="35"/>
      <c r="D233" s="36">
        <f>D234</f>
        <v>1436.8</v>
      </c>
    </row>
    <row r="234" spans="1:4" ht="17.25" customHeight="1">
      <c r="A234" s="27" t="s">
        <v>42</v>
      </c>
      <c r="B234" s="74" t="s">
        <v>142</v>
      </c>
      <c r="C234" s="25">
        <v>300</v>
      </c>
      <c r="D234" s="23">
        <f>D235</f>
        <v>1436.8</v>
      </c>
    </row>
    <row r="235" spans="1:4" ht="14.25">
      <c r="A235" s="27" t="s">
        <v>28</v>
      </c>
      <c r="B235" s="74" t="s">
        <v>142</v>
      </c>
      <c r="C235" s="71">
        <v>310</v>
      </c>
      <c r="D235" s="23">
        <v>1436.8</v>
      </c>
    </row>
    <row r="236" spans="1:4" ht="15">
      <c r="A236" s="17" t="s">
        <v>49</v>
      </c>
      <c r="B236" s="60" t="s">
        <v>143</v>
      </c>
      <c r="C236" s="35"/>
      <c r="D236" s="36">
        <f>D239+D237</f>
        <v>998</v>
      </c>
    </row>
    <row r="237" spans="1:4" ht="14.25" hidden="1">
      <c r="A237" s="20" t="s">
        <v>51</v>
      </c>
      <c r="B237" s="74" t="s">
        <v>143</v>
      </c>
      <c r="C237" s="63">
        <v>200</v>
      </c>
      <c r="D237" s="23">
        <f>D238</f>
        <v>0</v>
      </c>
    </row>
    <row r="238" spans="1:4" ht="14.25" hidden="1">
      <c r="A238" s="20" t="s">
        <v>26</v>
      </c>
      <c r="B238" s="74" t="s">
        <v>143</v>
      </c>
      <c r="C238" s="63">
        <v>240</v>
      </c>
      <c r="D238" s="64"/>
    </row>
    <row r="239" spans="1:4" ht="14.25">
      <c r="A239" s="27" t="s">
        <v>42</v>
      </c>
      <c r="B239" s="74" t="s">
        <v>143</v>
      </c>
      <c r="C239" s="25">
        <v>300</v>
      </c>
      <c r="D239" s="23">
        <f>D240</f>
        <v>998</v>
      </c>
    </row>
    <row r="240" spans="1:4">
      <c r="A240" s="24" t="s">
        <v>21</v>
      </c>
      <c r="B240" s="74" t="s">
        <v>143</v>
      </c>
      <c r="C240" s="25">
        <v>320</v>
      </c>
      <c r="D240" s="23">
        <f>961.8+36.2</f>
        <v>998</v>
      </c>
    </row>
    <row r="241" spans="1:5" ht="56.25" customHeight="1">
      <c r="A241" s="17" t="s">
        <v>50</v>
      </c>
      <c r="B241" s="60" t="s">
        <v>144</v>
      </c>
      <c r="C241" s="35"/>
      <c r="D241" s="36">
        <f>D242</f>
        <v>9336.9</v>
      </c>
    </row>
    <row r="242" spans="1:5" ht="14.25">
      <c r="A242" s="27" t="s">
        <v>42</v>
      </c>
      <c r="B242" s="74" t="s">
        <v>144</v>
      </c>
      <c r="C242" s="25">
        <v>300</v>
      </c>
      <c r="D242" s="23">
        <f>D243</f>
        <v>9336.9</v>
      </c>
    </row>
    <row r="243" spans="1:5" ht="21.75" customHeight="1">
      <c r="A243" s="27" t="s">
        <v>28</v>
      </c>
      <c r="B243" s="74" t="s">
        <v>144</v>
      </c>
      <c r="C243" s="71">
        <v>310</v>
      </c>
      <c r="D243" s="23">
        <v>9336.9</v>
      </c>
    </row>
    <row r="244" spans="1:5" ht="42.75" customHeight="1">
      <c r="A244" s="109" t="s">
        <v>131</v>
      </c>
      <c r="B244" s="84" t="s">
        <v>129</v>
      </c>
      <c r="C244" s="101"/>
      <c r="D244" s="108">
        <f>D245</f>
        <v>3543.8999999999996</v>
      </c>
    </row>
    <row r="245" spans="1:5" ht="57.75" customHeight="1">
      <c r="A245" s="17" t="s">
        <v>15</v>
      </c>
      <c r="B245" s="49" t="s">
        <v>130</v>
      </c>
      <c r="C245" s="25"/>
      <c r="D245" s="38">
        <f>D246+D248</f>
        <v>3543.8999999999996</v>
      </c>
    </row>
    <row r="246" spans="1:5" ht="63.75" customHeight="1">
      <c r="A246" s="66" t="s">
        <v>54</v>
      </c>
      <c r="B246" s="69" t="s">
        <v>130</v>
      </c>
      <c r="C246" s="25">
        <v>100</v>
      </c>
      <c r="D246" s="56">
        <f>D247</f>
        <v>2724.7</v>
      </c>
    </row>
    <row r="247" spans="1:5" ht="27" customHeight="1">
      <c r="A247" s="70" t="s">
        <v>63</v>
      </c>
      <c r="B247" s="69" t="s">
        <v>130</v>
      </c>
      <c r="C247" s="25">
        <v>110</v>
      </c>
      <c r="D247" s="56">
        <v>2724.7</v>
      </c>
    </row>
    <row r="248" spans="1:5" ht="24.75" customHeight="1">
      <c r="A248" s="66" t="s">
        <v>56</v>
      </c>
      <c r="B248" s="69" t="s">
        <v>130</v>
      </c>
      <c r="C248" s="25">
        <v>200</v>
      </c>
      <c r="D248" s="56">
        <f>D249</f>
        <v>819.2</v>
      </c>
    </row>
    <row r="249" spans="1:5" ht="27.75" customHeight="1">
      <c r="A249" s="66" t="s">
        <v>57</v>
      </c>
      <c r="B249" s="69" t="s">
        <v>130</v>
      </c>
      <c r="C249" s="25">
        <v>240</v>
      </c>
      <c r="D249" s="56">
        <v>819.2</v>
      </c>
    </row>
    <row r="250" spans="1:5" ht="26.25" customHeight="1">
      <c r="A250" s="110" t="s">
        <v>52</v>
      </c>
      <c r="B250" s="89" t="s">
        <v>53</v>
      </c>
      <c r="C250" s="90"/>
      <c r="D250" s="91">
        <f>D251+D254+D263+D268+D276+D283+D286+D311+D314+D317+D320+D323+D326+D300+D295+D329+D303+D308+D289+D292+D273</f>
        <v>44856.400000000009</v>
      </c>
    </row>
    <row r="251" spans="1:5" ht="27.75" customHeight="1">
      <c r="A251" s="34" t="s">
        <v>5</v>
      </c>
      <c r="B251" s="49" t="s">
        <v>166</v>
      </c>
      <c r="C251" s="35"/>
      <c r="D251" s="37">
        <f>D252</f>
        <v>2181.1</v>
      </c>
    </row>
    <row r="252" spans="1:5" ht="59.25" customHeight="1">
      <c r="A252" s="66" t="s">
        <v>54</v>
      </c>
      <c r="B252" s="47" t="s">
        <v>166</v>
      </c>
      <c r="C252" s="21">
        <v>100</v>
      </c>
      <c r="D252" s="23">
        <f>D253</f>
        <v>2181.1</v>
      </c>
    </row>
    <row r="253" spans="1:5" ht="30" customHeight="1">
      <c r="A253" s="66" t="s">
        <v>55</v>
      </c>
      <c r="B253" s="47" t="s">
        <v>166</v>
      </c>
      <c r="C253" s="25">
        <v>120</v>
      </c>
      <c r="D253" s="23">
        <f>1681.1+500</f>
        <v>2181.1</v>
      </c>
    </row>
    <row r="254" spans="1:5" s="52" customFormat="1" ht="27.75" customHeight="1">
      <c r="A254" s="34" t="s">
        <v>1</v>
      </c>
      <c r="B254" s="49" t="s">
        <v>167</v>
      </c>
      <c r="C254" s="35"/>
      <c r="D254" s="36">
        <f>D255+D257+D259+D261</f>
        <v>1411.6</v>
      </c>
      <c r="E254" s="51"/>
    </row>
    <row r="255" spans="1:5" ht="58.5" customHeight="1">
      <c r="A255" s="66" t="s">
        <v>54</v>
      </c>
      <c r="B255" s="47" t="s">
        <v>167</v>
      </c>
      <c r="C255" s="26">
        <v>100</v>
      </c>
      <c r="D255" s="22">
        <f>D256</f>
        <v>1320.5</v>
      </c>
    </row>
    <row r="256" spans="1:5" ht="30" customHeight="1">
      <c r="A256" s="66" t="s">
        <v>55</v>
      </c>
      <c r="B256" s="47" t="s">
        <v>167</v>
      </c>
      <c r="C256" s="25">
        <v>120</v>
      </c>
      <c r="D256" s="22">
        <v>1320.5</v>
      </c>
    </row>
    <row r="257" spans="1:5" ht="30" customHeight="1">
      <c r="A257" s="66" t="s">
        <v>56</v>
      </c>
      <c r="B257" s="47" t="s">
        <v>167</v>
      </c>
      <c r="C257" s="25">
        <v>200</v>
      </c>
      <c r="D257" s="22">
        <f>D258</f>
        <v>37</v>
      </c>
    </row>
    <row r="258" spans="1:5" ht="30" customHeight="1">
      <c r="A258" s="66" t="s">
        <v>57</v>
      </c>
      <c r="B258" s="47" t="s">
        <v>167</v>
      </c>
      <c r="C258" s="25">
        <v>240</v>
      </c>
      <c r="D258" s="22">
        <f>67-30</f>
        <v>37</v>
      </c>
    </row>
    <row r="259" spans="1:5" ht="21" customHeight="1">
      <c r="A259" s="137" t="s">
        <v>42</v>
      </c>
      <c r="B259" s="47" t="s">
        <v>167</v>
      </c>
      <c r="C259" s="25">
        <v>300</v>
      </c>
      <c r="D259" s="22">
        <f>D260</f>
        <v>54</v>
      </c>
    </row>
    <row r="260" spans="1:5" ht="18" customHeight="1">
      <c r="A260" s="28" t="s">
        <v>216</v>
      </c>
      <c r="B260" s="47" t="s">
        <v>167</v>
      </c>
      <c r="C260" s="25">
        <v>350</v>
      </c>
      <c r="D260" s="22">
        <f>24+30</f>
        <v>54</v>
      </c>
    </row>
    <row r="261" spans="1:5" ht="15" customHeight="1">
      <c r="A261" s="142" t="s">
        <v>19</v>
      </c>
      <c r="B261" s="47" t="s">
        <v>167</v>
      </c>
      <c r="C261" s="25">
        <v>800</v>
      </c>
      <c r="D261" s="67">
        <f>D262</f>
        <v>0.1</v>
      </c>
    </row>
    <row r="262" spans="1:5" ht="15" customHeight="1">
      <c r="A262" s="142" t="s">
        <v>17</v>
      </c>
      <c r="B262" s="47" t="s">
        <v>167</v>
      </c>
      <c r="C262" s="25">
        <v>850</v>
      </c>
      <c r="D262" s="67">
        <v>0.1</v>
      </c>
    </row>
    <row r="263" spans="1:5" s="2" customFormat="1" ht="30">
      <c r="A263" s="17" t="s">
        <v>45</v>
      </c>
      <c r="B263" s="76" t="s">
        <v>116</v>
      </c>
      <c r="C263" s="18"/>
      <c r="D263" s="77">
        <f>D264+D266</f>
        <v>1.5</v>
      </c>
      <c r="E263" s="6"/>
    </row>
    <row r="264" spans="1:5" ht="38.25" customHeight="1">
      <c r="A264" s="66" t="s">
        <v>56</v>
      </c>
      <c r="B264" s="73" t="s">
        <v>116</v>
      </c>
      <c r="C264" s="25">
        <v>200</v>
      </c>
      <c r="D264" s="78">
        <f>D265</f>
        <v>0.6</v>
      </c>
    </row>
    <row r="265" spans="1:5" ht="15.75">
      <c r="A265" s="28" t="s">
        <v>26</v>
      </c>
      <c r="B265" s="73" t="s">
        <v>116</v>
      </c>
      <c r="C265" s="25">
        <v>240</v>
      </c>
      <c r="D265" s="78">
        <v>0.6</v>
      </c>
    </row>
    <row r="266" spans="1:5" ht="14.25">
      <c r="A266" s="30" t="s">
        <v>8</v>
      </c>
      <c r="B266" s="48" t="s">
        <v>116</v>
      </c>
      <c r="C266" s="21">
        <v>500</v>
      </c>
      <c r="D266" s="31">
        <f>D267</f>
        <v>0.9</v>
      </c>
    </row>
    <row r="267" spans="1:5" ht="14.25">
      <c r="A267" s="82" t="s">
        <v>18</v>
      </c>
      <c r="B267" s="48" t="s">
        <v>116</v>
      </c>
      <c r="C267" s="21">
        <v>530</v>
      </c>
      <c r="D267" s="31">
        <v>0.9</v>
      </c>
    </row>
    <row r="268" spans="1:5" ht="30">
      <c r="A268" s="79" t="s">
        <v>176</v>
      </c>
      <c r="B268" s="76" t="s">
        <v>175</v>
      </c>
      <c r="C268" s="32"/>
      <c r="D268" s="77">
        <f>D269+D271</f>
        <v>509.70000000000005</v>
      </c>
    </row>
    <row r="269" spans="1:5" ht="44.25" customHeight="1">
      <c r="A269" s="66" t="s">
        <v>54</v>
      </c>
      <c r="B269" s="73" t="s">
        <v>175</v>
      </c>
      <c r="C269" s="25">
        <v>100</v>
      </c>
      <c r="D269" s="29">
        <f>D270</f>
        <v>425.1</v>
      </c>
    </row>
    <row r="270" spans="1:5" ht="29.25" customHeight="1">
      <c r="A270" s="70" t="s">
        <v>63</v>
      </c>
      <c r="B270" s="73" t="s">
        <v>175</v>
      </c>
      <c r="C270" s="25">
        <v>110</v>
      </c>
      <c r="D270" s="29">
        <v>425.1</v>
      </c>
    </row>
    <row r="271" spans="1:5" ht="26.25">
      <c r="A271" s="66" t="s">
        <v>56</v>
      </c>
      <c r="B271" s="73" t="s">
        <v>175</v>
      </c>
      <c r="C271" s="25">
        <v>200</v>
      </c>
      <c r="D271" s="29">
        <f>D272</f>
        <v>84.6</v>
      </c>
    </row>
    <row r="272" spans="1:5" ht="26.25">
      <c r="A272" s="66" t="s">
        <v>57</v>
      </c>
      <c r="B272" s="73" t="s">
        <v>175</v>
      </c>
      <c r="C272" s="25">
        <v>240</v>
      </c>
      <c r="D272" s="29">
        <v>84.6</v>
      </c>
    </row>
    <row r="273" spans="1:4" ht="29.25">
      <c r="A273" s="156" t="s">
        <v>242</v>
      </c>
      <c r="B273" s="49" t="s">
        <v>241</v>
      </c>
      <c r="C273" s="18"/>
      <c r="D273" s="36">
        <f>D274</f>
        <v>3662.3</v>
      </c>
    </row>
    <row r="274" spans="1:4" ht="14.25">
      <c r="A274" s="20" t="s">
        <v>8</v>
      </c>
      <c r="B274" s="48" t="s">
        <v>241</v>
      </c>
      <c r="C274" s="26">
        <v>500</v>
      </c>
      <c r="D274" s="31">
        <f>D275</f>
        <v>3662.3</v>
      </c>
    </row>
    <row r="275" spans="1:4" ht="14.25">
      <c r="A275" s="24" t="s">
        <v>11</v>
      </c>
      <c r="B275" s="48" t="s">
        <v>241</v>
      </c>
      <c r="C275" s="26">
        <v>540</v>
      </c>
      <c r="D275" s="31">
        <v>3662.3</v>
      </c>
    </row>
    <row r="276" spans="1:4" ht="15">
      <c r="A276" s="34" t="s">
        <v>9</v>
      </c>
      <c r="B276" s="49" t="s">
        <v>168</v>
      </c>
      <c r="C276" s="35"/>
      <c r="D276" s="36">
        <f>D277+D279+D281</f>
        <v>3000</v>
      </c>
    </row>
    <row r="277" spans="1:4" ht="14.25">
      <c r="A277" s="20" t="s">
        <v>19</v>
      </c>
      <c r="B277" s="48" t="s">
        <v>168</v>
      </c>
      <c r="C277" s="21">
        <v>800</v>
      </c>
      <c r="D277" s="22">
        <f>D278</f>
        <v>2901.5</v>
      </c>
    </row>
    <row r="278" spans="1:4" ht="14.25">
      <c r="A278" s="24" t="s">
        <v>20</v>
      </c>
      <c r="B278" s="48" t="s">
        <v>168</v>
      </c>
      <c r="C278" s="25">
        <v>870</v>
      </c>
      <c r="D278" s="56">
        <v>2901.5</v>
      </c>
    </row>
    <row r="279" spans="1:4" ht="25.5">
      <c r="A279" s="66" t="s">
        <v>56</v>
      </c>
      <c r="B279" s="48" t="s">
        <v>168</v>
      </c>
      <c r="C279" s="25">
        <v>200</v>
      </c>
      <c r="D279" s="56">
        <f>D280</f>
        <v>21</v>
      </c>
    </row>
    <row r="280" spans="1:4" ht="14.25">
      <c r="A280" s="28" t="s">
        <v>26</v>
      </c>
      <c r="B280" s="48" t="s">
        <v>168</v>
      </c>
      <c r="C280" s="25">
        <v>240</v>
      </c>
      <c r="D280" s="56">
        <v>21</v>
      </c>
    </row>
    <row r="281" spans="1:4" ht="14.25">
      <c r="A281" s="30" t="s">
        <v>8</v>
      </c>
      <c r="B281" s="48" t="s">
        <v>168</v>
      </c>
      <c r="C281" s="25">
        <v>500</v>
      </c>
      <c r="D281" s="56">
        <f>D282</f>
        <v>77.5</v>
      </c>
    </row>
    <row r="282" spans="1:4" ht="14.25">
      <c r="A282" s="24" t="s">
        <v>11</v>
      </c>
      <c r="B282" s="48" t="s">
        <v>168</v>
      </c>
      <c r="C282" s="25">
        <v>540</v>
      </c>
      <c r="D282" s="56">
        <v>77.5</v>
      </c>
    </row>
    <row r="283" spans="1:4" ht="45">
      <c r="A283" s="34" t="s">
        <v>194</v>
      </c>
      <c r="B283" s="49" t="s">
        <v>195</v>
      </c>
      <c r="C283" s="40"/>
      <c r="D283" s="36">
        <f>D284</f>
        <v>1500</v>
      </c>
    </row>
    <row r="284" spans="1:4" ht="28.5">
      <c r="A284" s="124" t="s">
        <v>80</v>
      </c>
      <c r="B284" s="47" t="s">
        <v>195</v>
      </c>
      <c r="C284" s="25">
        <v>600</v>
      </c>
      <c r="D284" s="22">
        <f>D285</f>
        <v>1500</v>
      </c>
    </row>
    <row r="285" spans="1:4" ht="14.25">
      <c r="A285" s="125" t="s">
        <v>196</v>
      </c>
      <c r="B285" s="47" t="s">
        <v>195</v>
      </c>
      <c r="C285" s="25">
        <v>620</v>
      </c>
      <c r="D285" s="22">
        <v>1500</v>
      </c>
    </row>
    <row r="286" spans="1:4" ht="75">
      <c r="A286" s="53" t="s">
        <v>46</v>
      </c>
      <c r="B286" s="76" t="s">
        <v>136</v>
      </c>
      <c r="C286" s="61"/>
      <c r="D286" s="62">
        <f>D287</f>
        <v>553.79999999999995</v>
      </c>
    </row>
    <row r="287" spans="1:4" ht="15">
      <c r="A287" s="20" t="s">
        <v>19</v>
      </c>
      <c r="B287" s="73" t="s">
        <v>136</v>
      </c>
      <c r="C287" s="33" t="s">
        <v>38</v>
      </c>
      <c r="D287" s="23">
        <f>D288</f>
        <v>553.79999999999995</v>
      </c>
    </row>
    <row r="288" spans="1:4" ht="26.25">
      <c r="A288" s="24" t="s">
        <v>37</v>
      </c>
      <c r="B288" s="73" t="s">
        <v>136</v>
      </c>
      <c r="C288" s="33" t="s">
        <v>39</v>
      </c>
      <c r="D288" s="23">
        <f>253.8+300</f>
        <v>553.79999999999995</v>
      </c>
    </row>
    <row r="289" spans="1:5" ht="75">
      <c r="A289" s="158" t="s">
        <v>239</v>
      </c>
      <c r="B289" s="49" t="s">
        <v>238</v>
      </c>
      <c r="C289" s="25"/>
      <c r="D289" s="31">
        <f>D290</f>
        <v>1000</v>
      </c>
    </row>
    <row r="290" spans="1:5" ht="14.25">
      <c r="A290" s="20" t="s">
        <v>8</v>
      </c>
      <c r="B290" s="48" t="s">
        <v>238</v>
      </c>
      <c r="C290" s="25">
        <v>500</v>
      </c>
      <c r="D290" s="31">
        <f>D291</f>
        <v>1000</v>
      </c>
    </row>
    <row r="291" spans="1:5" ht="15">
      <c r="A291" s="145" t="s">
        <v>218</v>
      </c>
      <c r="B291" s="48" t="s">
        <v>238</v>
      </c>
      <c r="C291" s="25">
        <v>520</v>
      </c>
      <c r="D291" s="31">
        <v>1000</v>
      </c>
    </row>
    <row r="292" spans="1:5" ht="45">
      <c r="A292" s="34" t="s">
        <v>217</v>
      </c>
      <c r="B292" s="49" t="s">
        <v>237</v>
      </c>
      <c r="C292" s="25"/>
      <c r="D292" s="36">
        <f>D293</f>
        <v>428.4</v>
      </c>
    </row>
    <row r="293" spans="1:5" ht="14.25">
      <c r="A293" s="20" t="s">
        <v>8</v>
      </c>
      <c r="B293" s="48" t="s">
        <v>237</v>
      </c>
      <c r="C293" s="25">
        <v>500</v>
      </c>
      <c r="D293" s="23">
        <f>D294</f>
        <v>428.4</v>
      </c>
    </row>
    <row r="294" spans="1:5" ht="15">
      <c r="A294" s="145" t="s">
        <v>218</v>
      </c>
      <c r="B294" s="48" t="s">
        <v>237</v>
      </c>
      <c r="C294" s="25">
        <v>520</v>
      </c>
      <c r="D294" s="23">
        <v>428.4</v>
      </c>
    </row>
    <row r="295" spans="1:5" s="11" customFormat="1" ht="45">
      <c r="A295" s="34" t="s">
        <v>217</v>
      </c>
      <c r="B295" s="49" t="s">
        <v>233</v>
      </c>
      <c r="C295" s="25"/>
      <c r="D295" s="36">
        <f>D298+D296</f>
        <v>8493.7000000000007</v>
      </c>
      <c r="E295" s="12"/>
    </row>
    <row r="296" spans="1:5" s="11" customFormat="1" ht="25.5">
      <c r="A296" s="142" t="s">
        <v>56</v>
      </c>
      <c r="B296" s="48" t="s">
        <v>233</v>
      </c>
      <c r="C296" s="25">
        <v>200</v>
      </c>
      <c r="D296" s="31">
        <f>D297</f>
        <v>1567.7</v>
      </c>
      <c r="E296" s="12"/>
    </row>
    <row r="297" spans="1:5" s="11" customFormat="1" ht="25.5">
      <c r="A297" s="142" t="s">
        <v>57</v>
      </c>
      <c r="B297" s="48" t="s">
        <v>233</v>
      </c>
      <c r="C297" s="25">
        <v>240</v>
      </c>
      <c r="D297" s="31">
        <f>1493+74.7</f>
        <v>1567.7</v>
      </c>
      <c r="E297" s="12"/>
    </row>
    <row r="298" spans="1:5" s="11" customFormat="1" ht="14.25">
      <c r="A298" s="20" t="s">
        <v>8</v>
      </c>
      <c r="B298" s="48" t="s">
        <v>233</v>
      </c>
      <c r="C298" s="25">
        <v>500</v>
      </c>
      <c r="D298" s="64">
        <f>D299</f>
        <v>6926</v>
      </c>
      <c r="E298" s="12"/>
    </row>
    <row r="299" spans="1:5" ht="15">
      <c r="A299" s="144" t="s">
        <v>218</v>
      </c>
      <c r="B299" s="48" t="s">
        <v>233</v>
      </c>
      <c r="C299" s="25">
        <v>520</v>
      </c>
      <c r="D299" s="64">
        <v>6926</v>
      </c>
    </row>
    <row r="300" spans="1:5" s="11" customFormat="1" ht="45">
      <c r="A300" s="34" t="s">
        <v>203</v>
      </c>
      <c r="B300" s="46" t="s">
        <v>234</v>
      </c>
      <c r="C300" s="25"/>
      <c r="D300" s="36">
        <f>D301</f>
        <v>2734.8</v>
      </c>
      <c r="E300" s="12"/>
    </row>
    <row r="301" spans="1:5" s="11" customFormat="1" ht="14.25">
      <c r="A301" s="20" t="s">
        <v>8</v>
      </c>
      <c r="B301" s="48" t="s">
        <v>234</v>
      </c>
      <c r="C301" s="25">
        <v>500</v>
      </c>
      <c r="D301" s="23">
        <f>D302</f>
        <v>2734.8</v>
      </c>
      <c r="E301" s="12"/>
    </row>
    <row r="302" spans="1:5" s="11" customFormat="1" ht="15">
      <c r="A302" s="145" t="s">
        <v>218</v>
      </c>
      <c r="B302" s="48" t="s">
        <v>234</v>
      </c>
      <c r="C302" s="25">
        <v>520</v>
      </c>
      <c r="D302" s="23">
        <v>2734.8</v>
      </c>
      <c r="E302" s="12"/>
    </row>
    <row r="303" spans="1:5" s="11" customFormat="1" ht="30">
      <c r="A303" s="146" t="s">
        <v>204</v>
      </c>
      <c r="B303" s="46" t="s">
        <v>235</v>
      </c>
      <c r="C303" s="25"/>
      <c r="D303" s="36">
        <f>D306+D304</f>
        <v>3643.8</v>
      </c>
      <c r="E303" s="12"/>
    </row>
    <row r="304" spans="1:5" s="11" customFormat="1" ht="38.25">
      <c r="A304" s="66" t="s">
        <v>54</v>
      </c>
      <c r="B304" s="47" t="s">
        <v>243</v>
      </c>
      <c r="C304" s="25">
        <v>100</v>
      </c>
      <c r="D304" s="22">
        <f>D305</f>
        <v>3643.8</v>
      </c>
      <c r="E304" s="12"/>
    </row>
    <row r="305" spans="1:5" s="11" customFormat="1" ht="22.5" customHeight="1">
      <c r="A305" s="70" t="s">
        <v>63</v>
      </c>
      <c r="B305" s="47" t="s">
        <v>243</v>
      </c>
      <c r="C305" s="25">
        <v>110</v>
      </c>
      <c r="D305" s="22">
        <f>4427.5-783.7</f>
        <v>3643.8</v>
      </c>
      <c r="E305" s="12"/>
    </row>
    <row r="306" spans="1:5" s="11" customFormat="1" ht="14.25" hidden="1">
      <c r="A306" s="20" t="s">
        <v>8</v>
      </c>
      <c r="B306" s="48" t="s">
        <v>235</v>
      </c>
      <c r="C306" s="25">
        <v>500</v>
      </c>
      <c r="D306" s="23">
        <f>D307</f>
        <v>0</v>
      </c>
      <c r="E306" s="12"/>
    </row>
    <row r="307" spans="1:5" s="11" customFormat="1" ht="15" hidden="1">
      <c r="A307" s="145" t="s">
        <v>218</v>
      </c>
      <c r="B307" s="48" t="s">
        <v>235</v>
      </c>
      <c r="C307" s="25">
        <v>520</v>
      </c>
      <c r="D307" s="23"/>
      <c r="E307" s="12"/>
    </row>
    <row r="308" spans="1:5" s="11" customFormat="1" ht="45" hidden="1">
      <c r="A308" s="34" t="s">
        <v>229</v>
      </c>
      <c r="B308" s="46" t="s">
        <v>236</v>
      </c>
      <c r="C308" s="25"/>
      <c r="D308" s="36">
        <f>D309</f>
        <v>0</v>
      </c>
      <c r="E308" s="12"/>
    </row>
    <row r="309" spans="1:5" s="11" customFormat="1" ht="14.25" hidden="1">
      <c r="A309" s="20" t="s">
        <v>8</v>
      </c>
      <c r="B309" s="48" t="s">
        <v>236</v>
      </c>
      <c r="C309" s="25">
        <v>500</v>
      </c>
      <c r="D309" s="23">
        <f>D310</f>
        <v>0</v>
      </c>
      <c r="E309" s="12"/>
    </row>
    <row r="310" spans="1:5" s="11" customFormat="1" ht="15" hidden="1">
      <c r="A310" s="145" t="s">
        <v>218</v>
      </c>
      <c r="B310" s="48" t="s">
        <v>236</v>
      </c>
      <c r="C310" s="25">
        <v>520</v>
      </c>
      <c r="D310" s="23"/>
      <c r="E310" s="12"/>
    </row>
    <row r="311" spans="1:5" s="11" customFormat="1" ht="75">
      <c r="A311" s="53" t="s">
        <v>31</v>
      </c>
      <c r="B311" s="147" t="s">
        <v>137</v>
      </c>
      <c r="C311" s="61"/>
      <c r="D311" s="62">
        <f>D312</f>
        <v>0.2</v>
      </c>
      <c r="E311" s="12"/>
    </row>
    <row r="312" spans="1:5" s="11" customFormat="1" ht="26.25">
      <c r="A312" s="142" t="s">
        <v>56</v>
      </c>
      <c r="B312" s="148" t="s">
        <v>137</v>
      </c>
      <c r="C312" s="33" t="s">
        <v>117</v>
      </c>
      <c r="D312" s="23">
        <f>D313</f>
        <v>0.2</v>
      </c>
      <c r="E312" s="12"/>
    </row>
    <row r="313" spans="1:5" s="11" customFormat="1" ht="26.25">
      <c r="A313" s="142" t="s">
        <v>57</v>
      </c>
      <c r="B313" s="148" t="s">
        <v>137</v>
      </c>
      <c r="C313" s="33" t="s">
        <v>27</v>
      </c>
      <c r="D313" s="23">
        <v>0.2</v>
      </c>
      <c r="E313" s="12"/>
    </row>
    <row r="314" spans="1:5" s="11" customFormat="1" ht="15">
      <c r="A314" s="34" t="s">
        <v>90</v>
      </c>
      <c r="B314" s="49" t="s">
        <v>170</v>
      </c>
      <c r="C314" s="35"/>
      <c r="D314" s="36">
        <f>D315</f>
        <v>1376.6</v>
      </c>
      <c r="E314" s="12"/>
    </row>
    <row r="315" spans="1:5" s="11" customFormat="1" ht="14.25">
      <c r="A315" s="137" t="s">
        <v>42</v>
      </c>
      <c r="B315" s="47" t="s">
        <v>170</v>
      </c>
      <c r="C315" s="21">
        <v>300</v>
      </c>
      <c r="D315" s="22">
        <f>D316</f>
        <v>1376.6</v>
      </c>
      <c r="E315" s="12"/>
    </row>
    <row r="316" spans="1:5" s="11" customFormat="1" ht="28.5">
      <c r="A316" s="20" t="s">
        <v>21</v>
      </c>
      <c r="B316" s="47" t="s">
        <v>170</v>
      </c>
      <c r="C316" s="25">
        <v>320</v>
      </c>
      <c r="D316" s="67">
        <v>1376.6</v>
      </c>
      <c r="E316" s="12"/>
    </row>
    <row r="317" spans="1:5" s="11" customFormat="1" ht="15">
      <c r="A317" s="34" t="s">
        <v>30</v>
      </c>
      <c r="B317" s="50" t="s">
        <v>169</v>
      </c>
      <c r="C317" s="40"/>
      <c r="D317" s="41">
        <f>D318</f>
        <v>4</v>
      </c>
      <c r="E317" s="12"/>
    </row>
    <row r="318" spans="1:5" s="11" customFormat="1" ht="14.25">
      <c r="A318" s="137" t="s">
        <v>42</v>
      </c>
      <c r="B318" s="119" t="s">
        <v>169</v>
      </c>
      <c r="C318" s="63">
        <v>300</v>
      </c>
      <c r="D318" s="67">
        <f>D319</f>
        <v>4</v>
      </c>
      <c r="E318" s="12"/>
    </row>
    <row r="319" spans="1:5" s="11" customFormat="1" ht="14.25">
      <c r="A319" s="27" t="s">
        <v>28</v>
      </c>
      <c r="B319" s="119" t="s">
        <v>169</v>
      </c>
      <c r="C319" s="63">
        <v>310</v>
      </c>
      <c r="D319" s="67">
        <v>4</v>
      </c>
      <c r="E319" s="12"/>
    </row>
    <row r="320" spans="1:5" s="11" customFormat="1" ht="30">
      <c r="A320" s="34" t="s">
        <v>13</v>
      </c>
      <c r="B320" s="49" t="s">
        <v>134</v>
      </c>
      <c r="C320" s="35"/>
      <c r="D320" s="36">
        <f>D321</f>
        <v>1467.4</v>
      </c>
      <c r="E320" s="12"/>
    </row>
    <row r="321" spans="1:5" s="11" customFormat="1" ht="14.25">
      <c r="A321" s="20" t="s">
        <v>8</v>
      </c>
      <c r="B321" s="48" t="s">
        <v>134</v>
      </c>
      <c r="C321" s="25">
        <v>500</v>
      </c>
      <c r="D321" s="23">
        <f>D322</f>
        <v>1467.4</v>
      </c>
      <c r="E321" s="12"/>
    </row>
    <row r="322" spans="1:5" s="11" customFormat="1" ht="12.75" customHeight="1">
      <c r="A322" s="24" t="s">
        <v>18</v>
      </c>
      <c r="B322" s="48" t="s">
        <v>134</v>
      </c>
      <c r="C322" s="25">
        <v>530</v>
      </c>
      <c r="D322" s="23">
        <v>1467.4</v>
      </c>
      <c r="E322" s="12"/>
    </row>
    <row r="323" spans="1:5" s="11" customFormat="1" ht="10.5" hidden="1" customHeight="1">
      <c r="A323" s="34" t="s">
        <v>36</v>
      </c>
      <c r="B323" s="80" t="s">
        <v>135</v>
      </c>
      <c r="C323" s="25"/>
      <c r="D323" s="36">
        <f>D324</f>
        <v>0</v>
      </c>
      <c r="E323" s="12"/>
    </row>
    <row r="324" spans="1:5" s="11" customFormat="1" ht="14.25" hidden="1">
      <c r="A324" s="20" t="s">
        <v>8</v>
      </c>
      <c r="B324" s="81" t="s">
        <v>135</v>
      </c>
      <c r="C324" s="25">
        <v>500</v>
      </c>
      <c r="D324" s="64">
        <f>D325</f>
        <v>0</v>
      </c>
      <c r="E324" s="12"/>
    </row>
    <row r="325" spans="1:5" s="11" customFormat="1" ht="14.25" hidden="1">
      <c r="A325" s="24" t="s">
        <v>11</v>
      </c>
      <c r="B325" s="81" t="s">
        <v>135</v>
      </c>
      <c r="C325" s="25">
        <v>540</v>
      </c>
      <c r="D325" s="64"/>
      <c r="E325" s="12"/>
    </row>
    <row r="326" spans="1:5" s="11" customFormat="1" ht="45">
      <c r="A326" s="34" t="s">
        <v>180</v>
      </c>
      <c r="B326" s="49" t="s">
        <v>181</v>
      </c>
      <c r="C326" s="35"/>
      <c r="D326" s="36">
        <f>D327</f>
        <v>64</v>
      </c>
      <c r="E326" s="12"/>
    </row>
    <row r="327" spans="1:5" s="11" customFormat="1" ht="25.5">
      <c r="A327" s="142" t="s">
        <v>56</v>
      </c>
      <c r="B327" s="48" t="s">
        <v>181</v>
      </c>
      <c r="C327" s="33" t="s">
        <v>117</v>
      </c>
      <c r="D327" s="23">
        <f>D328</f>
        <v>64</v>
      </c>
      <c r="E327" s="12"/>
    </row>
    <row r="328" spans="1:5" s="11" customFormat="1" ht="25.5">
      <c r="A328" s="142" t="s">
        <v>57</v>
      </c>
      <c r="B328" s="48" t="s">
        <v>181</v>
      </c>
      <c r="C328" s="33" t="s">
        <v>27</v>
      </c>
      <c r="D328" s="23">
        <v>64</v>
      </c>
      <c r="E328" s="12"/>
    </row>
    <row r="329" spans="1:5" s="11" customFormat="1" ht="30">
      <c r="A329" s="34" t="s">
        <v>219</v>
      </c>
      <c r="B329" s="49" t="s">
        <v>240</v>
      </c>
      <c r="C329" s="35"/>
      <c r="D329" s="36">
        <f>D330</f>
        <v>12823.5</v>
      </c>
      <c r="E329" s="12"/>
    </row>
    <row r="330" spans="1:5" ht="14.25">
      <c r="A330" s="125" t="s">
        <v>8</v>
      </c>
      <c r="B330" s="48" t="s">
        <v>240</v>
      </c>
      <c r="C330" s="25">
        <v>500</v>
      </c>
      <c r="D330" s="31">
        <f>D331</f>
        <v>12823.5</v>
      </c>
    </row>
    <row r="331" spans="1:5" ht="15">
      <c r="A331" s="144" t="s">
        <v>218</v>
      </c>
      <c r="B331" s="48" t="s">
        <v>240</v>
      </c>
      <c r="C331" s="25">
        <v>520</v>
      </c>
      <c r="D331" s="31">
        <v>12823.5</v>
      </c>
    </row>
    <row r="332" spans="1:5" ht="33.75" customHeight="1">
      <c r="A332" s="88" t="s">
        <v>148</v>
      </c>
      <c r="B332" s="89"/>
      <c r="C332" s="90"/>
      <c r="D332" s="91">
        <f>D250+D225+D216+D172+D136+D52+D43+D38+D12</f>
        <v>727003.2</v>
      </c>
    </row>
    <row r="333" spans="1:5">
      <c r="C333" s="42"/>
    </row>
    <row r="334" spans="1:5">
      <c r="C334" s="42"/>
    </row>
    <row r="335" spans="1:5">
      <c r="C335" s="42"/>
      <c r="D335" s="155"/>
    </row>
    <row r="336" spans="1:5">
      <c r="C336" s="42"/>
    </row>
    <row r="337" spans="3:3">
      <c r="C337" s="42"/>
    </row>
    <row r="338" spans="3:3">
      <c r="C338" s="42"/>
    </row>
    <row r="339" spans="3:3">
      <c r="C339" s="42"/>
    </row>
    <row r="340" spans="3:3">
      <c r="C340" s="42"/>
    </row>
    <row r="341" spans="3:3">
      <c r="C341" s="42"/>
    </row>
    <row r="342" spans="3:3">
      <c r="C342" s="42"/>
    </row>
    <row r="343" spans="3:3">
      <c r="C343" s="42"/>
    </row>
    <row r="344" spans="3:3">
      <c r="C344" s="42"/>
    </row>
    <row r="345" spans="3:3">
      <c r="C345" s="42"/>
    </row>
    <row r="346" spans="3:3">
      <c r="C346" s="42"/>
    </row>
    <row r="347" spans="3:3">
      <c r="C347" s="42"/>
    </row>
    <row r="348" spans="3:3">
      <c r="C348" s="42"/>
    </row>
    <row r="349" spans="3:3">
      <c r="C349" s="42"/>
    </row>
    <row r="350" spans="3:3">
      <c r="C350" s="42"/>
    </row>
    <row r="351" spans="3:3">
      <c r="C351" s="42"/>
    </row>
    <row r="352" spans="3:3">
      <c r="C352" s="42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2018-09-14T02:43:58Z</dcterms:modified>
</cp:coreProperties>
</file>