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9060"/>
  </bookViews>
  <sheets>
    <sheet name="Лист1 (2)" sheetId="3" r:id="rId1"/>
    <sheet name="Лист1" sheetId="4" r:id="rId2"/>
  </sheets>
  <calcPr calcId="125725"/>
</workbook>
</file>

<file path=xl/calcChain.xml><?xml version="1.0" encoding="utf-8"?>
<calcChain xmlns="http://schemas.openxmlformats.org/spreadsheetml/2006/main">
  <c r="D234" i="3"/>
  <c r="D178"/>
  <c r="D175"/>
  <c r="D325"/>
  <c r="D305"/>
  <c r="D251"/>
  <c r="D66"/>
  <c r="D58"/>
  <c r="D100"/>
  <c r="D73"/>
  <c r="D23"/>
  <c r="D21"/>
  <c r="D24"/>
  <c r="D31"/>
  <c r="D30" s="1"/>
  <c r="D25"/>
  <c r="D33"/>
  <c r="D330"/>
  <c r="D329" s="1"/>
  <c r="D307"/>
  <c r="D306"/>
  <c r="D300"/>
  <c r="D133"/>
  <c r="D141"/>
  <c r="D140" s="1"/>
  <c r="D114"/>
  <c r="D113" s="1"/>
  <c r="D86"/>
  <c r="D85" s="1"/>
  <c r="D70"/>
  <c r="D94"/>
  <c r="D102"/>
  <c r="D362"/>
  <c r="D254"/>
  <c r="D293"/>
  <c r="D292" s="1"/>
  <c r="D291" s="1"/>
  <c r="D377"/>
  <c r="D101"/>
  <c r="D65"/>
  <c r="D64" s="1"/>
  <c r="D22"/>
  <c r="D75"/>
  <c r="D74" s="1"/>
  <c r="D368"/>
  <c r="D367" s="1"/>
  <c r="D336"/>
  <c r="D335" s="1"/>
  <c r="D333"/>
  <c r="D332" s="1"/>
  <c r="D327"/>
  <c r="D326" s="1"/>
  <c r="D324"/>
  <c r="D323" s="1"/>
  <c r="D321"/>
  <c r="D320" s="1"/>
  <c r="D310"/>
  <c r="D309" s="1"/>
  <c r="D304"/>
  <c r="D299" s="1"/>
  <c r="D302"/>
  <c r="D297"/>
  <c r="D296" s="1"/>
  <c r="D373" l="1"/>
  <c r="D244"/>
  <c r="D185"/>
  <c r="D184" s="1"/>
  <c r="D180"/>
  <c r="D111"/>
  <c r="D110" s="1"/>
  <c r="D34"/>
  <c r="D54"/>
  <c r="D286" l="1"/>
  <c r="D365" l="1"/>
  <c r="D247"/>
  <c r="D246" s="1"/>
  <c r="D120"/>
  <c r="D119" s="1"/>
  <c r="D53"/>
  <c r="D52" s="1"/>
  <c r="D51" s="1"/>
  <c r="D50" s="1"/>
  <c r="D38"/>
  <c r="D37" s="1"/>
  <c r="D28"/>
  <c r="D376" l="1"/>
  <c r="D375" s="1"/>
  <c r="D192" l="1"/>
  <c r="D191" s="1"/>
  <c r="D190" s="1"/>
  <c r="D188"/>
  <c r="D187" s="1"/>
  <c r="D182"/>
  <c r="D179" s="1"/>
  <c r="D169" l="1"/>
  <c r="D168" s="1"/>
  <c r="D150"/>
  <c r="D149" s="1"/>
  <c r="D144"/>
  <c r="D143" s="1"/>
  <c r="D131" l="1"/>
  <c r="D130" s="1"/>
  <c r="D129" s="1"/>
  <c r="D127"/>
  <c r="D126" s="1"/>
  <c r="D124"/>
  <c r="D123" s="1"/>
  <c r="D117"/>
  <c r="D116" s="1"/>
  <c r="D253"/>
  <c r="D252" s="1"/>
  <c r="D89"/>
  <c r="D88" s="1"/>
  <c r="D95"/>
  <c r="D93"/>
  <c r="D371"/>
  <c r="D370" s="1"/>
  <c r="D360"/>
  <c r="D359" s="1"/>
  <c r="D238"/>
  <c r="D237" s="1"/>
  <c r="D92" l="1"/>
  <c r="D91" s="1"/>
  <c r="D122"/>
  <c r="D278"/>
  <c r="D277" s="1"/>
  <c r="D275"/>
  <c r="D274" s="1"/>
  <c r="D289"/>
  <c r="D288" s="1"/>
  <c r="D48"/>
  <c r="D47" s="1"/>
  <c r="D351" l="1"/>
  <c r="D350" s="1"/>
  <c r="D348"/>
  <c r="D59"/>
  <c r="D318"/>
  <c r="D196"/>
  <c r="D195" s="1"/>
  <c r="D194" s="1"/>
  <c r="D164"/>
  <c r="D166"/>
  <c r="D161"/>
  <c r="D163" l="1"/>
  <c r="D235"/>
  <c r="D233"/>
  <c r="D231"/>
  <c r="D230" l="1"/>
  <c r="D229" s="1"/>
  <c r="D177" l="1"/>
  <c r="D176" s="1"/>
  <c r="D174"/>
  <c r="D173" s="1"/>
  <c r="D224"/>
  <c r="D223" s="1"/>
  <c r="D227"/>
  <c r="D226" s="1"/>
  <c r="D172" l="1"/>
  <c r="D171" s="1"/>
  <c r="D222"/>
  <c r="D221" s="1"/>
  <c r="D154" l="1"/>
  <c r="D250"/>
  <c r="D249" s="1"/>
  <c r="D41"/>
  <c r="D339"/>
  <c r="D57"/>
  <c r="D56" s="1"/>
  <c r="D316"/>
  <c r="D315" s="1"/>
  <c r="D282"/>
  <c r="D284"/>
  <c r="D281" l="1"/>
  <c r="D280" s="1"/>
  <c r="D147" l="1"/>
  <c r="D146" s="1"/>
  <c r="D108"/>
  <c r="D107" s="1"/>
  <c r="D99"/>
  <c r="D98" s="1"/>
  <c r="D97" s="1"/>
  <c r="D105"/>
  <c r="D344"/>
  <c r="D346"/>
  <c r="D62"/>
  <c r="D61" s="1"/>
  <c r="D55" s="1"/>
  <c r="D157" l="1"/>
  <c r="D159"/>
  <c r="D153"/>
  <c r="D135"/>
  <c r="D134" s="1"/>
  <c r="D242"/>
  <c r="D45"/>
  <c r="D43"/>
  <c r="D20"/>
  <c r="D19" s="1"/>
  <c r="D16"/>
  <c r="D15" s="1"/>
  <c r="D14" s="1"/>
  <c r="D313"/>
  <c r="D267"/>
  <c r="D241" l="1"/>
  <c r="D240" s="1"/>
  <c r="D18"/>
  <c r="D13" s="1"/>
  <c r="D156"/>
  <c r="D152" s="1"/>
  <c r="D40"/>
  <c r="D36" s="1"/>
  <c r="D214"/>
  <c r="D213" s="1"/>
  <c r="D104"/>
  <c r="D83"/>
  <c r="D258"/>
  <c r="D257" s="1"/>
  <c r="D261"/>
  <c r="D260" s="1"/>
  <c r="D341"/>
  <c r="D338" s="1"/>
  <c r="D269"/>
  <c r="D266" s="1"/>
  <c r="D138"/>
  <c r="D137" s="1"/>
  <c r="D312"/>
  <c r="D357"/>
  <c r="D356" s="1"/>
  <c r="D219"/>
  <c r="D218" s="1"/>
  <c r="D217" s="1"/>
  <c r="D216" s="1"/>
  <c r="D78"/>
  <c r="D77" s="1"/>
  <c r="D26"/>
  <c r="D354"/>
  <c r="D353" s="1"/>
  <c r="D81"/>
  <c r="D264"/>
  <c r="D263" s="1"/>
  <c r="D272"/>
  <c r="D271" s="1"/>
  <c r="D72"/>
  <c r="D69" s="1"/>
  <c r="D68" s="1"/>
  <c r="D202"/>
  <c r="D201" s="1"/>
  <c r="D207"/>
  <c r="D206" s="1"/>
  <c r="D210"/>
  <c r="D209" s="1"/>
  <c r="D256" l="1"/>
  <c r="D255" s="1"/>
  <c r="D205"/>
  <c r="D212"/>
  <c r="D200"/>
  <c r="D199" s="1"/>
  <c r="D343"/>
  <c r="D295" s="1"/>
  <c r="D80"/>
  <c r="D67" l="1"/>
  <c r="D12"/>
  <c r="D204"/>
  <c r="D198" s="1"/>
  <c r="D380" l="1"/>
</calcChain>
</file>

<file path=xl/sharedStrings.xml><?xml version="1.0" encoding="utf-8"?>
<sst xmlns="http://schemas.openxmlformats.org/spreadsheetml/2006/main" count="752" uniqueCount="282">
  <si>
    <t>Наименование показателя</t>
  </si>
  <si>
    <t>Центральный аппарат</t>
  </si>
  <si>
    <t>Детские дошкольные учреждения</t>
  </si>
  <si>
    <t>Учреждения по внешкольной работе с детьми</t>
  </si>
  <si>
    <t>Процентные платежи по муниципальному долгу</t>
  </si>
  <si>
    <t>Глава муниципального образования</t>
  </si>
  <si>
    <t>ЦСР</t>
  </si>
  <si>
    <t>ВР</t>
  </si>
  <si>
    <t>Межбюджетные трансферты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</si>
  <si>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</si>
  <si>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</si>
  <si>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</si>
  <si>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</si>
  <si>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Осуществление первичного воинского учета на территориях, где отсутствуют военные комиссариаты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</si>
  <si>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</si>
  <si>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</si>
  <si>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</si>
  <si>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</si>
  <si>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</si>
  <si>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Иные бюджетные ассигнования</t>
  </si>
  <si>
    <t>Резервные средства</t>
  </si>
  <si>
    <t>Социальные выплаты гражданам, кроме публичных нормативных актов</t>
  </si>
  <si>
    <t>Обслуживание муниципального долга муниципального образования РФ</t>
  </si>
  <si>
    <t>Поддержка мер по обеспечению сбалансированности бюджетов</t>
  </si>
  <si>
    <t>Субсидии бюджетным учреждениям</t>
  </si>
  <si>
    <t>Иные закупки товаров, работ и услуг для муниципальных нужд</t>
  </si>
  <si>
    <t>240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</si>
  <si>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</si>
  <si>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</si>
  <si>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Ежемесячное денежное вознаграждение почетным гражданам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</si>
  <si>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</si>
  <si>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</si>
  <si>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</si>
  <si>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</si>
  <si>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</si>
  <si>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Комплектование книжных фондов  библиотек муниципальных образований</t>
  </si>
  <si>
    <t>Субсидии юридическим лицам (кроме некоммерческих организаций), индивидуальным предпринимателям, физическим лицам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</si>
  <si>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</si>
  <si>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</si>
  <si>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</si>
  <si>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Обеспечение бесплатным питанием детей из малоимущих семей обучающихся в муниципальных общеобразовательных организациях Забайкальского края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</si>
  <si>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</si>
  <si>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</si>
  <si>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Осуществление государственного полномочия по созданию административных комиссий в Забайкальском крае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</si>
  <si>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</si>
  <si>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</si>
  <si>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</si>
  <si>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</si>
  <si>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</si>
  <si>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 Закупка товаров, работ и услуг для муниципальных нужд</t>
  </si>
  <si>
    <t xml:space="preserve">Непрограммная деятельность </t>
  </si>
  <si>
    <t>88 0 00 00000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</si>
  <si>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</si>
  <si>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</si>
  <si>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</si>
  <si>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</si>
  <si>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</si>
  <si>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</si>
  <si>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</si>
  <si>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</si>
  <si>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</si>
  <si>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Расходы на выплаты персоналу государственных (муниципальных) учреждений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</si>
  <si>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</si>
  <si>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</si>
  <si>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</si>
  <si>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</si>
  <si>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</si>
  <si>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</si>
  <si>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</si>
  <si>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Подпрограмма «Обеспечение деятельности Комитета по управлению имуществом, земельным вопросам и градостроительной деятельности администрации муниципального района «Карымский район»»</t>
  </si>
  <si>
    <t>.07 0 00 00000</t>
  </si>
  <si>
    <t>Подпрограмма «Содержание и ремонт автомобильных дорог местного значения, а также осуществление иной деятельности в области автомобильных дорог муниципального района «Карымский район»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</si>
  <si>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</si>
  <si>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</si>
  <si>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</si>
  <si>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</si>
  <si>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</si>
  <si>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</si>
  <si>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Подпрограмма "Развитие системы начального общества, основного общего, среднего общего образования"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</si>
  <si>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</si>
  <si>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</si>
  <si>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</si>
  <si>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</si>
  <si>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</si>
  <si>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.04 4 00 00000</t>
  </si>
  <si>
    <t>.04 4 00 00452</t>
  </si>
  <si>
    <t>Доплаты к пенсиям муниципальных служащих</t>
  </si>
  <si>
    <t>Мероприятия в области физической культуры и спорта</t>
  </si>
  <si>
    <t>Обслуживание государственного (муниципального) долга РФ</t>
  </si>
  <si>
    <t>Обеспечение реализации муниципальной программы</t>
  </si>
  <si>
    <t>Подпрограмма «Управление муниципальными финансами муниципального района «Карымский район»»</t>
  </si>
  <si>
    <t>Основное мероприятие «Обслуживание муниципального долга»</t>
  </si>
  <si>
    <t>.06 1 00 00000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</si>
  <si>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</si>
  <si>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Основное мероприятие «Выравнивание уровня бюджетной обеспеченности поселений района»</t>
  </si>
  <si>
    <t>Дотации</t>
  </si>
  <si>
    <t>.06 1 01 00000</t>
  </si>
  <si>
    <t>.06 1 01 06065</t>
  </si>
  <si>
    <t>.06 2 00 00000</t>
  </si>
  <si>
    <t>.06 2 01 00000</t>
  </si>
  <si>
    <t>Основное мероприятие  «Поддержка мер по обеспечению сбалансированности местных бюджетов»</t>
  </si>
  <si>
    <t>.06 2 02 00000</t>
  </si>
  <si>
    <t>Подпрограмма «Финансовое обеспечение поселений Карымского района для исполнения переданных полномочий»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</si>
  <si>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</si>
  <si>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</si>
  <si>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</si>
  <si>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.05 0 00 00000</t>
  </si>
  <si>
    <t>Библиотечно-досуговые центры</t>
  </si>
  <si>
    <t>Мероприятия в области культуры</t>
  </si>
  <si>
    <t>88 0 00 79207</t>
  </si>
  <si>
    <t>200</t>
  </si>
  <si>
    <t>.03 0 00 79206</t>
  </si>
  <si>
    <t>.04 1 00 71201</t>
  </si>
  <si>
    <t>.04 2 00 71201</t>
  </si>
  <si>
    <t>.04 2 00 71218</t>
  </si>
  <si>
    <t>.04 1 00 71230</t>
  </si>
  <si>
    <t>.06 2 01 78060</t>
  </si>
  <si>
    <t>.01 5 00 00000</t>
  </si>
  <si>
    <t>.01 5 00 00400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</si>
  <si>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</si>
  <si>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</si>
  <si>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</si>
  <si>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</si>
  <si>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</si>
  <si>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</si>
  <si>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88 0 00  51180</t>
  </si>
  <si>
    <t>88 0 00 51440</t>
  </si>
  <si>
    <t>88 0 00 74505</t>
  </si>
  <si>
    <t>88 0 00 79502</t>
  </si>
  <si>
    <t>Снижение доступности наркотических веществ – производных дикорастущей конопли</t>
  </si>
  <si>
    <t>.07 0 00 00247</t>
  </si>
  <si>
    <t>.09 1 00 72403</t>
  </si>
  <si>
    <t>.09 1 00 72404</t>
  </si>
  <si>
    <t>.09 1 00 72411</t>
  </si>
  <si>
    <t>.09 1 00 72421</t>
  </si>
  <si>
    <t>.09 1 00 72431</t>
  </si>
  <si>
    <t>Подпрограмма «Развитие системы дополнительного образования, отдыха, оздоровления и занятости детей и подростков»</t>
  </si>
  <si>
    <t>Учебно-методические кабинеты, централизованные бухгалтерии, группы хозяйственного обслуживания</t>
  </si>
  <si>
    <t>ВСЕГО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</si>
  <si>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</si>
  <si>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</si>
  <si>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.06 4 02 00452</t>
  </si>
  <si>
    <t>.01 1 01 90200</t>
  </si>
  <si>
    <t>.01 2 00 31502</t>
  </si>
  <si>
    <t>.01 5 00 20400</t>
  </si>
  <si>
    <t>.03 0 00 20400</t>
  </si>
  <si>
    <t>.04 4 00 20400</t>
  </si>
  <si>
    <t>.06 2 01 51601</t>
  </si>
  <si>
    <t>.06 2 02 51702</t>
  </si>
  <si>
    <t>.06 3 01 51106</t>
  </si>
  <si>
    <t>.06 4 01 20400</t>
  </si>
  <si>
    <t>.07 0 00 92305</t>
  </si>
  <si>
    <t>88 0 00 20300</t>
  </si>
  <si>
    <t>88 0 00 20400</t>
  </si>
  <si>
    <t>88 0 00 07050</t>
  </si>
  <si>
    <t>88 0 00 58604</t>
  </si>
  <si>
    <t>88 0 00 49101</t>
  </si>
  <si>
    <t>Осуществление государственных полномочий в сфере  труда</t>
  </si>
  <si>
    <t>88 0 00 79220</t>
  </si>
  <si>
    <t>Осуществление государственных полномочий в сфере государственного управления</t>
  </si>
  <si>
    <t>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</si>
  <si>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.06 4 01 79205</t>
  </si>
  <si>
    <t>.01 1 02 92300</t>
  </si>
  <si>
    <t>Осуществление государственных полномочий в сфере  образования</t>
  </si>
  <si>
    <t>.04 4 00 79230</t>
  </si>
  <si>
    <t>.05 1 00 00000</t>
  </si>
  <si>
    <t>.05 1 00 00425</t>
  </si>
  <si>
    <t>.05 1 00 00515</t>
  </si>
  <si>
    <t xml:space="preserve">Подпрограмма "Развитие физической культуры и массового спорта в муниципальном районе "Карымский район" </t>
  </si>
  <si>
    <t>.05 3 00 00000</t>
  </si>
  <si>
    <t>.05 3 00 00512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</si>
  <si>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</si>
  <si>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88 0 00 00701</t>
  </si>
  <si>
    <t>Субсидии автономным учреждениям</t>
  </si>
  <si>
    <t>Приложение №11 к решению Совета района</t>
  </si>
  <si>
    <t>Премии и гранты</t>
  </si>
  <si>
    <t>Субсидии</t>
  </si>
  <si>
    <t>Расходы на выполнение указов Президента Российской Федерации по повышению оплаты труда отдельных категорий работников учреждений бюджетной сферы</t>
  </si>
  <si>
    <t>.88 0 00 S8183</t>
  </si>
  <si>
    <t>.88 0 00 S8184</t>
  </si>
  <si>
    <t xml:space="preserve">Распределение бюджетных ассигнований бюджета района по  целевым статьям (муниципальных программ и непрограммных направлений деятельности) группам и подгруппам видов расходов классификации расходов бюджетов на 2019 год </t>
  </si>
  <si>
    <t>Сумма, тыс.рублей</t>
  </si>
  <si>
    <t>Осуществление государственных полномочий в области социальной защиты населения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</si>
  <si>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</t>
  </si>
  <si>
    <t>Бюджетные инвестиции</t>
  </si>
  <si>
    <t>Обеспечение проведения капитального ремонта жилых помещений, нуждающихся в капитальном ремонте и принадлежащих на праве собственности детям-сиротам и детям, оставшимся без попечения родителей, а также лицам из числа детей-сирот и детей, оставшихся без попечения родителей</t>
  </si>
  <si>
    <t>Капитальные вложения в объекты муниципальной собственности</t>
  </si>
  <si>
    <t>09 1 00 74580</t>
  </si>
  <si>
    <t>09 1 00 74581</t>
  </si>
  <si>
    <t>Муниципальная программа "Развитие культуры, молодежной политики, физической культуры и спорта  в муниципальном районе "Карымский район" на 2018-2021 годы</t>
  </si>
  <si>
    <t>Подпрограмма "Развитие культуры в муниципальном районе "Карымский район" на 2018-2021 годы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</si>
  <si>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2017-2021 годы» </t>
  </si>
  <si>
    <t>Программа "Социальная поддержка граждан на 2017-2021 годы"</t>
  </si>
  <si>
    <t>.01 5 00 92300</t>
  </si>
  <si>
    <t>Муниципальная программа "Управление и распоряжение муниципальной собственностью муниципального района "Карымский район"на 2017-2021 годы"</t>
  </si>
  <si>
    <t>Муниципальная программа "Обеспечение деятельности администрации муниципального района «Карымский район» на 2017-2021 годы"</t>
  </si>
  <si>
    <t>Программа "Развитие системы образования муниципального района "Карымский район"  на 2017-2021 годы"</t>
  </si>
  <si>
    <t xml:space="preserve"> Муниципальная программа «Управление муниципальными финансами, создание условий для эффективного управления муниципальными финансами, повышение устойчивости бюджетов городских и сельских поселений Карымский района на 2017-2021 годы"</t>
  </si>
  <si>
    <t>.04 3 00 71432</t>
  </si>
  <si>
    <t>Осуществление государственных полномочий по обеспечению отдыха, организации и обеспечению оздоровления детей в каникулярное время в муниципальных организациях отдыха детей и их оздоровления</t>
  </si>
  <si>
    <t>Расходы, выделяемые в целях софинансирования расходных обязательств муниципальных районов Забайкальского края по оплате труда работников учреждений бюджетной сферы, финансируемых за счет средств муниципального района</t>
  </si>
  <si>
    <t>.06 4 02 S8180</t>
  </si>
  <si>
    <t>88 0 00 92300</t>
  </si>
  <si>
    <t>Строительство объектов общегражданского назначения</t>
  </si>
  <si>
    <t xml:space="preserve">Бюджетные инвестиции в объекты капитального строительства государственной (муниципальной) собственности                                                                                                                                    </t>
  </si>
  <si>
    <t>88 0 00 10202</t>
  </si>
  <si>
    <t>400</t>
  </si>
  <si>
    <t>410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</si>
  <si>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</si>
  <si>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88 0 00 S4905</t>
  </si>
  <si>
    <t>Региональный проект "Содействие занятости женщин – создание условий дошкольного образования для детей в возрасте до трех лет"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</si>
  <si>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</si>
  <si>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.04 1 Р2 00000</t>
  </si>
  <si>
    <t>.04 1 Р2 52320</t>
  </si>
  <si>
    <t>.04 1 00 S8180</t>
  </si>
  <si>
    <t>.07 0 00 S8180</t>
  </si>
  <si>
    <t>.04 2 00 S8180</t>
  </si>
  <si>
    <t>Региональный проект "Современная школа"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</si>
  <si>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</si>
  <si>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Прочая закупка товаров, работ и услуг для муниципальных нужд</t>
  </si>
  <si>
    <t>Создание новых мест в общеобразовательных организациях</t>
  </si>
  <si>
    <t>Региональный проект "Цифровая образовательная среда"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</si>
  <si>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</si>
  <si>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.04 2 Е1 00000</t>
  </si>
  <si>
    <t>.04 2 Е1 51690</t>
  </si>
  <si>
    <t>.04 2 Е1 55200</t>
  </si>
  <si>
    <t>.04 2 Е4 00000</t>
  </si>
  <si>
    <t>.04 2 Е4 52100</t>
  </si>
  <si>
    <t>.04 2 00 07050</t>
  </si>
  <si>
    <t>.04 3 00 S8180</t>
  </si>
  <si>
    <t>Организация отдыха,  оздоровления и занятости детей и подростков</t>
  </si>
  <si>
    <t>.04 3 00 11432</t>
  </si>
  <si>
    <t>.04 4 00 S8180</t>
  </si>
  <si>
    <t xml:space="preserve"> Реализация мероприятий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</si>
  <si>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.05 1 00 L4670</t>
  </si>
  <si>
    <t>.05 1 00 S8180</t>
  </si>
  <si>
    <t>Региональный проект "Обеспечение качественно нового уровня развития инфраструктуры культуры ("Культурная среда")"</t>
  </si>
  <si>
    <t>Государственная поддержка отрасли культуры</t>
  </si>
  <si>
    <t>.05 1 А1 00000</t>
  </si>
  <si>
    <t>.05 1 А1 55190</t>
  </si>
  <si>
    <t>Муниципальная программа«Обеспечение доступным и комфортным жильём жителей муниципального района «Карымский район»на 2017-2020 годы"</t>
  </si>
  <si>
    <t>Подпрограмма "Обеспечение жильем молодых семей муниципального района "Карымский район""</t>
  </si>
  <si>
    <t>.02 0 00 00000</t>
  </si>
  <si>
    <t>.02 1 00 00000</t>
  </si>
  <si>
    <t>.02 1 00  L4970</t>
  </si>
  <si>
    <t>Региональный проект "Формирование комфортной городской среды (Забайкальский край)»"</t>
  </si>
  <si>
    <t>Реализация программ формирования современной городской среды</t>
  </si>
  <si>
    <t>88 0 F2 00000</t>
  </si>
  <si>
    <t>88 0 F2 55550</t>
  </si>
  <si>
    <t>,01 5 00 07050</t>
  </si>
  <si>
    <t>.04 2 00 S8181</t>
  </si>
  <si>
    <t>Расходы, выделяемые на выравнивание обеспеченности муниципальных районов Забайкальского края на реализацию отдельных расходных обязательств муниципальных районов Забайкальского края</t>
  </si>
  <si>
    <t>.04 3 00 S1101</t>
  </si>
  <si>
    <t>.07 0 00 07050</t>
  </si>
  <si>
    <t>.09 2 00 79581</t>
  </si>
  <si>
    <t>88 0 00 S4317</t>
  </si>
  <si>
    <t>Cтроительство, реконструкцию, капитальный ремонт и ремонт автомобильных дорог общего пользования местного значения и искусственных сооружений на них (включая разработку проектной документации и проведение необходимых экспертиз)</t>
  </si>
  <si>
    <t>88 0 00 51106</t>
  </si>
  <si>
    <t>Реализация мероприятий по обеспечению жильем молодых семей</t>
  </si>
  <si>
    <t>.01 2 00 S4317</t>
  </si>
  <si>
    <t>.04 2 00 L6480</t>
  </si>
  <si>
    <t>Обеспечение оборудования зданий общеобразовательных организаций санитарно-гигиеническими помещениями с соблюдением температурного режима</t>
  </si>
  <si>
    <t>.05 1 00 L5190</t>
  </si>
  <si>
    <t>Поддержка  отрасли  культуры</t>
  </si>
  <si>
    <r>
      <t>Подпрограмма «</t>
    </r>
    <r>
      <rPr>
        <b/>
        <sz val="11.5"/>
        <color rgb="FF333333"/>
        <rFont val="Arial"/>
        <family val="2"/>
        <charset val="204"/>
      </rPr>
      <t>Обеспечение и совершенствование управления системой образования  и прочие мероприятия в области образования</t>
    </r>
    <r>
      <rPr>
        <b/>
        <sz val="11.5"/>
        <rFont val="Arial"/>
        <family val="2"/>
        <charset val="204"/>
      </rPr>
      <t>»</t>
    </r>
  </si>
  <si>
    <t>Реализация мероприятий по ликвидации мест несанкционированного размещения отходов</t>
  </si>
  <si>
    <t>.04 1 00 07050</t>
  </si>
  <si>
    <t>.03 0 00 92300</t>
  </si>
  <si>
    <t>Муниципальная программа "Охрана окружающей среды муниципального района "Карымский район" на 2019-2021 годы"</t>
  </si>
  <si>
    <t>10 0 00 00000</t>
  </si>
  <si>
    <t>10 0 00 S7264</t>
  </si>
  <si>
    <t>.04 1 00 S1440</t>
  </si>
  <si>
    <t>Обеспечение основных требований действующего законодательства в области антитеррористической безопасности образовательных организаций</t>
  </si>
  <si>
    <t>.04 2 00 S1440</t>
  </si>
  <si>
    <t>.04 3 00 S1440</t>
  </si>
  <si>
    <t>88 0 00 09218</t>
  </si>
  <si>
    <t>Предупреждение и ликвидация последствий чрезвычайных ситуаций и стихийных бедствий природного и техногенного характера</t>
  </si>
  <si>
    <t>88 0 00  53900</t>
  </si>
  <si>
    <t>Финансовое обеспечение дорожной деятельности</t>
  </si>
  <si>
    <t>.01 2 00 53900</t>
  </si>
  <si>
    <t>Субсидия на строительство, реконструкцию, капитальный ремонт и ремонт автомобильных дорог общего пользования местного значения и искусственных сооружений на них (включая разработку проектной документации и проведение необходимых экспертиз)</t>
  </si>
  <si>
    <t>№217 от  " 12 " декабря 2019 года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</si>
</sst>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.00_);_(* \(#,##0.00\);_(* &quot;-&quot;??_);_(@_)"/>
    <numFmt numFmtId="166" formatCode="#,##0.0"/>
  </numFmts>
  <fonts count="26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1.5"/>
      <name val="Arial"/>
      <family val="2"/>
      <charset val="204"/>
    </font>
    <font>
      <b/>
      <sz val="12.5"/>
      <name val="Arial"/>
      <family val="2"/>
      <charset val="204"/>
    </font>
    <font>
      <b/>
      <sz val="14"/>
      <name val="Arial Cyr"/>
      <family val="2"/>
      <charset val="204"/>
    </font>
    <font>
      <b/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sz val="11.5"/>
      <name val="Arial"/>
      <family val="2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b/>
      <sz val="11.5"/>
      <color rgb="FF333333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name val="Arial Cyr"/>
      <charset val="204"/>
    </font>
    <font>
      <b/>
      <sz val="11"/>
      <name val="Arial Cyr"/>
      <family val="2"/>
      <charset val="204"/>
    </font>
    <font>
      <b/>
      <sz val="12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8" fillId="0" borderId="0"/>
    <xf numFmtId="165" fontId="8" fillId="0" borderId="0" applyFont="0" applyFill="0" applyBorder="0" applyAlignment="0" applyProtection="0"/>
  </cellStyleXfs>
  <cellXfs count="131">
    <xf numFmtId="0" fontId="0" fillId="0" borderId="0" xfId="0"/>
    <xf numFmtId="0" fontId="2" fillId="0" borderId="0" xfId="0" applyFont="1"/>
    <xf numFmtId="0" fontId="5" fillId="0" borderId="0" xfId="0" applyFont="1"/>
    <xf numFmtId="0" fontId="0" fillId="0" borderId="0" xfId="0" applyFill="1"/>
    <xf numFmtId="0" fontId="0" fillId="2" borderId="0" xfId="0" applyFill="1"/>
    <xf numFmtId="0" fontId="2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7" fillId="0" borderId="0" xfId="0" applyFont="1"/>
    <xf numFmtId="0" fontId="9" fillId="2" borderId="1" xfId="0" applyFont="1" applyFill="1" applyBorder="1" applyAlignment="1">
      <alignment wrapText="1"/>
    </xf>
    <xf numFmtId="0" fontId="9" fillId="0" borderId="1" xfId="0" applyFont="1" applyBorder="1" applyAlignment="1">
      <alignment horizontal="justify"/>
    </xf>
    <xf numFmtId="0" fontId="9" fillId="0" borderId="1" xfId="0" applyFont="1" applyBorder="1" applyAlignment="1">
      <alignment wrapText="1"/>
    </xf>
    <xf numFmtId="0" fontId="8" fillId="3" borderId="1" xfId="0" applyFont="1" applyFill="1" applyBorder="1" applyAlignment="1">
      <alignment horizontal="justify" wrapText="1"/>
    </xf>
    <xf numFmtId="0" fontId="9" fillId="0" borderId="1" xfId="0" applyFont="1" applyBorder="1" applyAlignment="1">
      <alignment horizontal="justify" wrapText="1"/>
    </xf>
    <xf numFmtId="0" fontId="8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justify"/>
    </xf>
    <xf numFmtId="0" fontId="12" fillId="4" borderId="1" xfId="0" applyFont="1" applyFill="1" applyBorder="1" applyAlignment="1">
      <alignment horizontal="center" wrapText="1"/>
    </xf>
    <xf numFmtId="0" fontId="9" fillId="0" borderId="0" xfId="0" applyFont="1" applyAlignment="1">
      <alignment horizontal="justify"/>
    </xf>
    <xf numFmtId="0" fontId="8" fillId="3" borderId="2" xfId="0" applyFont="1" applyFill="1" applyBorder="1" applyAlignment="1">
      <alignment horizontal="justify" wrapText="1"/>
    </xf>
    <xf numFmtId="0" fontId="8" fillId="3" borderId="3" xfId="0" applyFont="1" applyFill="1" applyBorder="1" applyAlignment="1">
      <alignment horizontal="justify" wrapText="1"/>
    </xf>
    <xf numFmtId="0" fontId="8" fillId="0" borderId="1" xfId="0" applyFont="1" applyFill="1" applyBorder="1" applyAlignment="1">
      <alignment horizontal="justify" wrapText="1"/>
    </xf>
    <xf numFmtId="0" fontId="11" fillId="2" borderId="1" xfId="0" applyFont="1" applyFill="1" applyBorder="1" applyAlignment="1">
      <alignment horizontal="justify"/>
    </xf>
    <xf numFmtId="0" fontId="11" fillId="4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justify" wrapText="1"/>
    </xf>
    <xf numFmtId="0" fontId="8" fillId="2" borderId="1" xfId="0" applyFont="1" applyFill="1" applyBorder="1" applyAlignment="1">
      <alignment horizontal="justify" wrapText="1"/>
    </xf>
    <xf numFmtId="0" fontId="14" fillId="2" borderId="4" xfId="0" applyFont="1" applyFill="1" applyBorder="1" applyAlignment="1">
      <alignment horizontal="justify" vertical="top" wrapText="1"/>
    </xf>
    <xf numFmtId="0" fontId="9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/>
    <xf numFmtId="0" fontId="8" fillId="2" borderId="1" xfId="0" applyFont="1" applyFill="1" applyBorder="1" applyAlignment="1">
      <alignment wrapText="1"/>
    </xf>
    <xf numFmtId="0" fontId="8" fillId="0" borderId="1" xfId="0" applyFont="1" applyBorder="1"/>
    <xf numFmtId="0" fontId="14" fillId="2" borderId="0" xfId="0" applyFont="1" applyFill="1" applyAlignment="1">
      <alignment wrapText="1"/>
    </xf>
    <xf numFmtId="0" fontId="15" fillId="2" borderId="1" xfId="0" applyFont="1" applyFill="1" applyBorder="1" applyAlignment="1">
      <alignment wrapText="1"/>
    </xf>
    <xf numFmtId="0" fontId="8" fillId="2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12" fillId="4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49" fontId="16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2" fillId="4" borderId="1" xfId="0" applyNumberFormat="1" applyFont="1" applyFill="1" applyBorder="1" applyAlignment="1">
      <alignment horizontal="center"/>
    </xf>
    <xf numFmtId="0" fontId="11" fillId="2" borderId="1" xfId="0" applyNumberFormat="1" applyFont="1" applyFill="1" applyBorder="1" applyAlignment="1">
      <alignment horizontal="center"/>
    </xf>
    <xf numFmtId="0" fontId="17" fillId="2" borderId="1" xfId="0" applyNumberFormat="1" applyFont="1" applyFill="1" applyBorder="1" applyAlignment="1">
      <alignment horizontal="center"/>
    </xf>
    <xf numFmtId="0" fontId="16" fillId="2" borderId="1" xfId="0" applyNumberFormat="1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justify" wrapText="1"/>
    </xf>
    <xf numFmtId="0" fontId="7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49" fontId="20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0" fontId="17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left" vertical="center" wrapText="1"/>
    </xf>
    <xf numFmtId="164" fontId="16" fillId="2" borderId="1" xfId="0" applyNumberFormat="1" applyFont="1" applyFill="1" applyBorder="1"/>
    <xf numFmtId="166" fontId="8" fillId="2" borderId="1" xfId="0" applyNumberFormat="1" applyFont="1" applyFill="1" applyBorder="1"/>
    <xf numFmtId="164" fontId="8" fillId="2" borderId="1" xfId="0" applyNumberFormat="1" applyFont="1" applyFill="1" applyBorder="1" applyAlignment="1">
      <alignment horizontal="right"/>
    </xf>
    <xf numFmtId="166" fontId="16" fillId="2" borderId="1" xfId="0" applyNumberFormat="1" applyFont="1" applyFill="1" applyBorder="1"/>
    <xf numFmtId="166" fontId="0" fillId="2" borderId="1" xfId="0" applyNumberFormat="1" applyFont="1" applyFill="1" applyBorder="1"/>
    <xf numFmtId="164" fontId="19" fillId="2" borderId="1" xfId="0" applyNumberFormat="1" applyFont="1" applyFill="1" applyBorder="1"/>
    <xf numFmtId="164" fontId="0" fillId="2" borderId="1" xfId="0" applyNumberFormat="1" applyFont="1" applyFill="1" applyBorder="1"/>
    <xf numFmtId="166" fontId="16" fillId="0" borderId="1" xfId="0" applyNumberFormat="1" applyFont="1" applyFill="1" applyBorder="1"/>
    <xf numFmtId="0" fontId="8" fillId="0" borderId="1" xfId="0" applyFont="1" applyFill="1" applyBorder="1" applyAlignment="1">
      <alignment horizontal="right"/>
    </xf>
    <xf numFmtId="164" fontId="4" fillId="2" borderId="1" xfId="0" applyNumberFormat="1" applyFont="1" applyFill="1" applyBorder="1"/>
    <xf numFmtId="166" fontId="4" fillId="2" borderId="1" xfId="0" applyNumberFormat="1" applyFont="1" applyFill="1" applyBorder="1"/>
    <xf numFmtId="166" fontId="19" fillId="2" borderId="1" xfId="0" applyNumberFormat="1" applyFont="1" applyFill="1" applyBorder="1"/>
    <xf numFmtId="0" fontId="0" fillId="2" borderId="1" xfId="0" applyFont="1" applyFill="1" applyBorder="1" applyAlignment="1">
      <alignment horizontal="center"/>
    </xf>
    <xf numFmtId="164" fontId="19" fillId="2" borderId="1" xfId="0" applyNumberFormat="1" applyFont="1" applyFill="1" applyBorder="1" applyAlignment="1">
      <alignment horizontal="right"/>
    </xf>
    <xf numFmtId="164" fontId="0" fillId="2" borderId="1" xfId="0" applyNumberFormat="1" applyFont="1" applyFill="1" applyBorder="1" applyAlignment="1">
      <alignment horizontal="right"/>
    </xf>
    <xf numFmtId="0" fontId="0" fillId="2" borderId="0" xfId="0" applyFont="1" applyFill="1" applyBorder="1"/>
    <xf numFmtId="3" fontId="0" fillId="2" borderId="1" xfId="0" applyNumberFormat="1" applyFont="1" applyFill="1" applyBorder="1" applyAlignment="1">
      <alignment horizontal="center"/>
    </xf>
    <xf numFmtId="164" fontId="16" fillId="4" borderId="1" xfId="0" applyNumberFormat="1" applyFont="1" applyFill="1" applyBorder="1"/>
    <xf numFmtId="164" fontId="20" fillId="4" borderId="1" xfId="0" applyNumberFormat="1" applyFont="1" applyFill="1" applyBorder="1"/>
    <xf numFmtId="164" fontId="20" fillId="2" borderId="1" xfId="0" applyNumberFormat="1" applyFont="1" applyFill="1" applyBorder="1"/>
    <xf numFmtId="164" fontId="16" fillId="2" borderId="1" xfId="0" applyNumberFormat="1" applyFont="1" applyFill="1" applyBorder="1" applyAlignment="1">
      <alignment horizontal="right"/>
    </xf>
    <xf numFmtId="166" fontId="16" fillId="4" borderId="1" xfId="0" applyNumberFormat="1" applyFont="1" applyFill="1" applyBorder="1"/>
    <xf numFmtId="164" fontId="0" fillId="2" borderId="0" xfId="0" applyNumberFormat="1" applyFont="1" applyFill="1" applyBorder="1"/>
    <xf numFmtId="0" fontId="8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 wrapText="1"/>
    </xf>
    <xf numFmtId="0" fontId="16" fillId="4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3" fontId="16" fillId="2" borderId="1" xfId="0" applyNumberFormat="1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 horizontal="center"/>
    </xf>
    <xf numFmtId="0" fontId="8" fillId="2" borderId="0" xfId="0" applyFont="1" applyFill="1" applyAlignment="1">
      <alignment wrapText="1"/>
    </xf>
    <xf numFmtId="0" fontId="10" fillId="2" borderId="0" xfId="0" applyFont="1" applyFill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 wrapText="1"/>
    </xf>
    <xf numFmtId="0" fontId="10" fillId="4" borderId="1" xfId="0" applyFont="1" applyFill="1" applyBorder="1" applyAlignment="1">
      <alignment wrapText="1"/>
    </xf>
    <xf numFmtId="0" fontId="22" fillId="2" borderId="0" xfId="0" applyFont="1" applyFill="1"/>
    <xf numFmtId="0" fontId="16" fillId="2" borderId="1" xfId="0" applyFont="1" applyFill="1" applyBorder="1" applyAlignment="1">
      <alignment wrapText="1"/>
    </xf>
    <xf numFmtId="0" fontId="12" fillId="4" borderId="1" xfId="0" applyFont="1" applyFill="1" applyBorder="1" applyAlignment="1">
      <alignment wrapText="1"/>
    </xf>
    <xf numFmtId="0" fontId="9" fillId="2" borderId="0" xfId="0" applyFont="1" applyFill="1" applyAlignment="1">
      <alignment wrapText="1"/>
    </xf>
    <xf numFmtId="0" fontId="7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0" fillId="0" borderId="0" xfId="0" applyAlignment="1">
      <alignment horizontal="center"/>
    </xf>
    <xf numFmtId="166" fontId="9" fillId="4" borderId="1" xfId="0" applyNumberFormat="1" applyFont="1" applyFill="1" applyBorder="1" applyAlignment="1">
      <alignment horizontal="right"/>
    </xf>
    <xf numFmtId="164" fontId="0" fillId="2" borderId="1" xfId="0" applyNumberFormat="1" applyFill="1" applyBorder="1" applyAlignment="1">
      <alignment horizontal="right"/>
    </xf>
    <xf numFmtId="166" fontId="7" fillId="2" borderId="1" xfId="0" applyNumberFormat="1" applyFont="1" applyFill="1" applyBorder="1"/>
    <xf numFmtId="0" fontId="0" fillId="2" borderId="0" xfId="0" applyFont="1" applyFill="1"/>
    <xf numFmtId="0" fontId="23" fillId="2" borderId="1" xfId="0" applyFont="1" applyFill="1" applyBorder="1" applyAlignment="1">
      <alignment wrapText="1"/>
    </xf>
    <xf numFmtId="0" fontId="24" fillId="2" borderId="1" xfId="0" applyFont="1" applyFill="1" applyBorder="1" applyAlignment="1">
      <alignment wrapText="1"/>
    </xf>
    <xf numFmtId="0" fontId="20" fillId="2" borderId="1" xfId="0" applyFont="1" applyFill="1" applyBorder="1" applyAlignment="1">
      <alignment horizontal="center"/>
    </xf>
    <xf numFmtId="0" fontId="25" fillId="2" borderId="0" xfId="0" applyFont="1" applyFill="1" applyAlignment="1">
      <alignment wrapText="1"/>
    </xf>
    <xf numFmtId="0" fontId="2" fillId="2" borderId="0" xfId="0" applyFont="1" applyFill="1"/>
    <xf numFmtId="0" fontId="9" fillId="2" borderId="0" xfId="0" applyFont="1" applyFill="1" applyBorder="1" applyAlignment="1">
      <alignment horizontal="justify" wrapText="1"/>
    </xf>
    <xf numFmtId="0" fontId="19" fillId="2" borderId="0" xfId="0" applyFont="1" applyFill="1"/>
    <xf numFmtId="0" fontId="13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wrapText="1"/>
    </xf>
    <xf numFmtId="0" fontId="10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166" fontId="16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0"/>
  <sheetViews>
    <sheetView tabSelected="1" zoomScaleNormal="100" zoomScaleSheetLayoutView="75" workbookViewId="0">
      <selection activeCell="C12" sqref="C12"/>
    </sheetView>
  </sheetViews>
  <sheetFormatPr defaultRowHeight="12.75"/>
  <cols>
    <col min="1" max="1" width="70" style="95" customWidth="1"/>
    <col min="2" max="2" width="18.5703125" style="87" customWidth="1"/>
    <col min="3" max="3" width="10.42578125" style="4" customWidth="1"/>
    <col min="4" max="4" width="14.42578125" style="79" customWidth="1"/>
    <col min="7" max="7" width="9.28515625" bestFit="1" customWidth="1"/>
  </cols>
  <sheetData>
    <row r="1" spans="1:4">
      <c r="B1" s="87" t="s">
        <v>174</v>
      </c>
    </row>
    <row r="2" spans="1:4">
      <c r="B2" s="87" t="s">
        <v>281</v>
      </c>
    </row>
    <row r="5" spans="1:4" ht="70.5" customHeight="1">
      <c r="A5" s="121" t="s">
        <v>180</v>
      </c>
      <c r="B5" s="122"/>
      <c r="C5" s="122"/>
      <c r="D5" s="123"/>
    </row>
    <row r="6" spans="1:4" ht="10.5" customHeight="1">
      <c r="A6" s="125"/>
      <c r="B6" s="125"/>
      <c r="C6" s="125"/>
    </row>
    <row r="7" spans="1:4" ht="14.25" hidden="1" customHeight="1">
      <c r="A7" s="96"/>
      <c r="B7" s="88"/>
      <c r="C7" s="5"/>
    </row>
    <row r="8" spans="1:4" hidden="1"/>
    <row r="9" spans="1:4" ht="30" customHeight="1">
      <c r="A9" s="124" t="s">
        <v>0</v>
      </c>
      <c r="B9" s="127" t="s">
        <v>6</v>
      </c>
      <c r="C9" s="129" t="s">
        <v>7</v>
      </c>
      <c r="D9" s="126" t="s">
        <v>181</v>
      </c>
    </row>
    <row r="10" spans="1:4" ht="3.75" customHeight="1">
      <c r="A10" s="124"/>
      <c r="B10" s="128"/>
      <c r="C10" s="130"/>
      <c r="D10" s="126"/>
    </row>
    <row r="11" spans="1:4">
      <c r="A11" s="97">
        <v>1</v>
      </c>
      <c r="B11" s="38">
        <v>2</v>
      </c>
      <c r="C11" s="6">
        <v>3</v>
      </c>
      <c r="D11" s="80">
        <v>4</v>
      </c>
    </row>
    <row r="12" spans="1:4" ht="51" customHeight="1">
      <c r="A12" s="17" t="s">
        <v>194</v>
      </c>
      <c r="B12" s="89" t="s">
        <v>62</v>
      </c>
      <c r="C12" s="35"/>
      <c r="D12" s="81">
        <f>D13+D24+D36</f>
        <v>40356.700000000004</v>
      </c>
    </row>
    <row r="13" spans="1:4" ht="23.25" customHeight="1">
      <c r="A13" s="98" t="s">
        <v>63</v>
      </c>
      <c r="B13" s="37" t="s">
        <v>65</v>
      </c>
      <c r="C13" s="36"/>
      <c r="D13" s="64">
        <f>D14+D18</f>
        <v>1026.8999999999999</v>
      </c>
    </row>
    <row r="14" spans="1:4" ht="36" customHeight="1">
      <c r="A14" s="11" t="s">
        <v>64</v>
      </c>
      <c r="B14" s="37" t="s">
        <v>66</v>
      </c>
      <c r="C14" s="37"/>
      <c r="D14" s="64">
        <f>D15</f>
        <v>215.6</v>
      </c>
    </row>
    <row r="15" spans="1:4" ht="25.5">
      <c r="A15" s="99" t="s">
        <v>28</v>
      </c>
      <c r="B15" s="38" t="s">
        <v>142</v>
      </c>
      <c r="C15" s="38"/>
      <c r="D15" s="28">
        <f>D16</f>
        <v>215.6</v>
      </c>
    </row>
    <row r="16" spans="1:4" ht="26.25" customHeight="1">
      <c r="A16" s="12" t="s">
        <v>54</v>
      </c>
      <c r="B16" s="38" t="s">
        <v>142</v>
      </c>
      <c r="C16" s="38">
        <v>200</v>
      </c>
      <c r="D16" s="28">
        <f>D17</f>
        <v>215.6</v>
      </c>
    </row>
    <row r="17" spans="1:4" ht="31.5" customHeight="1">
      <c r="A17" s="12" t="s">
        <v>55</v>
      </c>
      <c r="B17" s="38" t="s">
        <v>142</v>
      </c>
      <c r="C17" s="38">
        <v>240</v>
      </c>
      <c r="D17" s="28">
        <v>215.6</v>
      </c>
    </row>
    <row r="18" spans="1:4" ht="33" customHeight="1">
      <c r="A18" s="10" t="s">
        <v>67</v>
      </c>
      <c r="B18" s="37" t="s">
        <v>68</v>
      </c>
      <c r="C18" s="37"/>
      <c r="D18" s="64">
        <f>D19</f>
        <v>811.3</v>
      </c>
    </row>
    <row r="19" spans="1:4" ht="16.5" customHeight="1">
      <c r="A19" s="29" t="s">
        <v>16</v>
      </c>
      <c r="B19" s="38" t="s">
        <v>162</v>
      </c>
      <c r="C19" s="38"/>
      <c r="D19" s="28">
        <f>D20+D22</f>
        <v>811.3</v>
      </c>
    </row>
    <row r="20" spans="1:4" ht="25.5">
      <c r="A20" s="12" t="s">
        <v>54</v>
      </c>
      <c r="B20" s="38" t="s">
        <v>162</v>
      </c>
      <c r="C20" s="38">
        <v>200</v>
      </c>
      <c r="D20" s="28">
        <f>D21</f>
        <v>717.3</v>
      </c>
    </row>
    <row r="21" spans="1:4" ht="27.75" customHeight="1">
      <c r="A21" s="12" t="s">
        <v>55</v>
      </c>
      <c r="B21" s="38" t="s">
        <v>162</v>
      </c>
      <c r="C21" s="38">
        <v>240</v>
      </c>
      <c r="D21" s="28">
        <f>638.3+79</f>
        <v>717.3</v>
      </c>
    </row>
    <row r="22" spans="1:4" ht="15" customHeight="1">
      <c r="A22" s="12" t="s">
        <v>19</v>
      </c>
      <c r="B22" s="38" t="s">
        <v>162</v>
      </c>
      <c r="C22" s="38">
        <v>800</v>
      </c>
      <c r="D22" s="28">
        <f>D23</f>
        <v>94</v>
      </c>
    </row>
    <row r="23" spans="1:4" ht="15.75" customHeight="1">
      <c r="A23" s="12" t="s">
        <v>17</v>
      </c>
      <c r="B23" s="38" t="s">
        <v>162</v>
      </c>
      <c r="C23" s="38">
        <v>850</v>
      </c>
      <c r="D23" s="28">
        <f>3.5+90.5</f>
        <v>94</v>
      </c>
    </row>
    <row r="24" spans="1:4" ht="64.5" customHeight="1">
      <c r="A24" s="15" t="s">
        <v>71</v>
      </c>
      <c r="B24" s="37" t="s">
        <v>72</v>
      </c>
      <c r="C24" s="39"/>
      <c r="D24" s="64">
        <f>D25+D30+D33</f>
        <v>33899.300000000003</v>
      </c>
    </row>
    <row r="25" spans="1:4" ht="60">
      <c r="A25" s="11" t="s">
        <v>34</v>
      </c>
      <c r="B25" s="37" t="s">
        <v>143</v>
      </c>
      <c r="C25" s="40"/>
      <c r="D25" s="64">
        <f>D26+D28</f>
        <v>12181.5</v>
      </c>
    </row>
    <row r="26" spans="1:4" ht="30.75" customHeight="1">
      <c r="A26" s="12" t="s">
        <v>54</v>
      </c>
      <c r="B26" s="38" t="s">
        <v>143</v>
      </c>
      <c r="C26" s="38">
        <v>200</v>
      </c>
      <c r="D26" s="28">
        <f>D27</f>
        <v>4971.5</v>
      </c>
    </row>
    <row r="27" spans="1:4" ht="29.25" customHeight="1">
      <c r="A27" s="12" t="s">
        <v>55</v>
      </c>
      <c r="B27" s="38" t="s">
        <v>143</v>
      </c>
      <c r="C27" s="38">
        <v>240</v>
      </c>
      <c r="D27" s="28">
        <v>4971.5</v>
      </c>
    </row>
    <row r="28" spans="1:4" ht="21" customHeight="1">
      <c r="A28" s="59" t="s">
        <v>8</v>
      </c>
      <c r="B28" s="38" t="s">
        <v>143</v>
      </c>
      <c r="C28" s="55">
        <v>500</v>
      </c>
      <c r="D28" s="73">
        <f>D29</f>
        <v>7210</v>
      </c>
    </row>
    <row r="29" spans="1:4" ht="17.25" customHeight="1">
      <c r="A29" s="29" t="s">
        <v>11</v>
      </c>
      <c r="B29" s="38" t="s">
        <v>143</v>
      </c>
      <c r="C29" s="55">
        <v>540</v>
      </c>
      <c r="D29" s="73">
        <v>7210</v>
      </c>
    </row>
    <row r="30" spans="1:4" s="4" customFormat="1" ht="17.25" customHeight="1">
      <c r="A30" s="119" t="s">
        <v>278</v>
      </c>
      <c r="B30" s="116" t="s">
        <v>279</v>
      </c>
      <c r="C30" s="55"/>
      <c r="D30" s="69">
        <f>D31</f>
        <v>5050.6000000000004</v>
      </c>
    </row>
    <row r="31" spans="1:4" s="4" customFormat="1" ht="27" customHeight="1">
      <c r="A31" s="25" t="s">
        <v>54</v>
      </c>
      <c r="B31" s="55" t="s">
        <v>279</v>
      </c>
      <c r="C31" s="55">
        <v>200</v>
      </c>
      <c r="D31" s="73">
        <f>D32</f>
        <v>5050.6000000000004</v>
      </c>
    </row>
    <row r="32" spans="1:4" s="4" customFormat="1" ht="28.5" customHeight="1">
      <c r="A32" s="25" t="s">
        <v>55</v>
      </c>
      <c r="B32" s="55" t="s">
        <v>279</v>
      </c>
      <c r="C32" s="55">
        <v>240</v>
      </c>
      <c r="D32" s="73">
        <v>5050.6000000000004</v>
      </c>
    </row>
    <row r="33" spans="1:4" s="120" customFormat="1" ht="67.5" customHeight="1">
      <c r="A33" s="117" t="s">
        <v>280</v>
      </c>
      <c r="B33" s="37" t="s">
        <v>259</v>
      </c>
      <c r="C33" s="116"/>
      <c r="D33" s="83">
        <f>D34</f>
        <v>16667.2</v>
      </c>
    </row>
    <row r="34" spans="1:4" ht="29.25" customHeight="1">
      <c r="A34" s="25" t="s">
        <v>54</v>
      </c>
      <c r="B34" s="38" t="s">
        <v>259</v>
      </c>
      <c r="C34" s="76">
        <v>200</v>
      </c>
      <c r="D34" s="73">
        <f>D35</f>
        <v>16667.2</v>
      </c>
    </row>
    <row r="35" spans="1:4" ht="29.25" customHeight="1">
      <c r="A35" s="25" t="s">
        <v>55</v>
      </c>
      <c r="B35" s="38" t="s">
        <v>259</v>
      </c>
      <c r="C35" s="76">
        <v>240</v>
      </c>
      <c r="D35" s="73">
        <v>16667.2</v>
      </c>
    </row>
    <row r="36" spans="1:4" ht="60.75" customHeight="1">
      <c r="A36" s="15" t="s">
        <v>69</v>
      </c>
      <c r="B36" s="37" t="s">
        <v>117</v>
      </c>
      <c r="C36" s="36"/>
      <c r="D36" s="64">
        <f>D40+D47+D37</f>
        <v>5430.5</v>
      </c>
    </row>
    <row r="37" spans="1:4" ht="17.25" customHeight="1">
      <c r="A37" s="59" t="s">
        <v>9</v>
      </c>
      <c r="B37" s="38" t="s">
        <v>249</v>
      </c>
      <c r="C37" s="55"/>
      <c r="D37" s="73">
        <f>D38</f>
        <v>51</v>
      </c>
    </row>
    <row r="38" spans="1:4" ht="25.5" customHeight="1">
      <c r="A38" s="25" t="s">
        <v>54</v>
      </c>
      <c r="B38" s="38" t="s">
        <v>249</v>
      </c>
      <c r="C38" s="55">
        <v>200</v>
      </c>
      <c r="D38" s="73">
        <f>D39</f>
        <v>51</v>
      </c>
    </row>
    <row r="39" spans="1:4" ht="25.5" customHeight="1">
      <c r="A39" s="25" t="s">
        <v>55</v>
      </c>
      <c r="B39" s="38" t="s">
        <v>249</v>
      </c>
      <c r="C39" s="55">
        <v>240</v>
      </c>
      <c r="D39" s="73">
        <v>51</v>
      </c>
    </row>
    <row r="40" spans="1:4" ht="15">
      <c r="A40" s="9" t="s">
        <v>1</v>
      </c>
      <c r="B40" s="37" t="s">
        <v>144</v>
      </c>
      <c r="C40" s="41"/>
      <c r="D40" s="64">
        <f>D41+D43+D45</f>
        <v>5212.2</v>
      </c>
    </row>
    <row r="41" spans="1:4" ht="38.25">
      <c r="A41" s="12" t="s">
        <v>52</v>
      </c>
      <c r="B41" s="38" t="s">
        <v>144</v>
      </c>
      <c r="C41" s="38">
        <v>100</v>
      </c>
      <c r="D41" s="28">
        <f>D42</f>
        <v>5212.2</v>
      </c>
    </row>
    <row r="42" spans="1:4" ht="18" customHeight="1">
      <c r="A42" s="12" t="s">
        <v>53</v>
      </c>
      <c r="B42" s="38" t="s">
        <v>144</v>
      </c>
      <c r="C42" s="38">
        <v>120</v>
      </c>
      <c r="D42" s="65">
        <v>5212.2</v>
      </c>
    </row>
    <row r="43" spans="1:4" ht="2.25" hidden="1" customHeight="1">
      <c r="A43" s="12" t="s">
        <v>54</v>
      </c>
      <c r="B43" s="38" t="s">
        <v>144</v>
      </c>
      <c r="C43" s="38">
        <v>200</v>
      </c>
      <c r="D43" s="28">
        <f>D44</f>
        <v>0</v>
      </c>
    </row>
    <row r="44" spans="1:4" ht="25.5" hidden="1">
      <c r="A44" s="12" t="s">
        <v>55</v>
      </c>
      <c r="B44" s="38" t="s">
        <v>144</v>
      </c>
      <c r="C44" s="38">
        <v>240</v>
      </c>
      <c r="D44" s="28"/>
    </row>
    <row r="45" spans="1:4" hidden="1">
      <c r="A45" s="12" t="s">
        <v>19</v>
      </c>
      <c r="B45" s="38" t="s">
        <v>144</v>
      </c>
      <c r="C45" s="38">
        <v>800</v>
      </c>
      <c r="D45" s="28">
        <f>D46</f>
        <v>0</v>
      </c>
    </row>
    <row r="46" spans="1:4" hidden="1">
      <c r="A46" s="12" t="s">
        <v>17</v>
      </c>
      <c r="B46" s="38" t="s">
        <v>118</v>
      </c>
      <c r="C46" s="38">
        <v>850</v>
      </c>
      <c r="D46" s="28"/>
    </row>
    <row r="47" spans="1:4">
      <c r="A47" s="29" t="s">
        <v>16</v>
      </c>
      <c r="B47" s="38" t="s">
        <v>193</v>
      </c>
      <c r="C47" s="38"/>
      <c r="D47" s="28">
        <f>D48</f>
        <v>167.3</v>
      </c>
    </row>
    <row r="48" spans="1:4" ht="25.5">
      <c r="A48" s="12" t="s">
        <v>54</v>
      </c>
      <c r="B48" s="38" t="s">
        <v>193</v>
      </c>
      <c r="C48" s="38">
        <v>200</v>
      </c>
      <c r="D48" s="28">
        <f>D49</f>
        <v>167.3</v>
      </c>
    </row>
    <row r="49" spans="1:4" ht="25.5">
      <c r="A49" s="12" t="s">
        <v>55</v>
      </c>
      <c r="B49" s="38" t="s">
        <v>193</v>
      </c>
      <c r="C49" s="38">
        <v>240</v>
      </c>
      <c r="D49" s="28">
        <v>167.3</v>
      </c>
    </row>
    <row r="50" spans="1:4" ht="57" customHeight="1">
      <c r="A50" s="62" t="s">
        <v>240</v>
      </c>
      <c r="B50" s="89" t="s">
        <v>242</v>
      </c>
      <c r="C50" s="61"/>
      <c r="D50" s="82">
        <f>D51</f>
        <v>888.3</v>
      </c>
    </row>
    <row r="51" spans="1:4" ht="30">
      <c r="A51" s="9" t="s">
        <v>241</v>
      </c>
      <c r="B51" s="37" t="s">
        <v>243</v>
      </c>
      <c r="C51" s="56"/>
      <c r="D51" s="83">
        <f>D52</f>
        <v>888.3</v>
      </c>
    </row>
    <row r="52" spans="1:4" ht="30">
      <c r="A52" s="9" t="s">
        <v>258</v>
      </c>
      <c r="B52" s="37" t="s">
        <v>244</v>
      </c>
      <c r="C52" s="56"/>
      <c r="D52" s="69">
        <f>D53</f>
        <v>888.3</v>
      </c>
    </row>
    <row r="53" spans="1:4" ht="14.25">
      <c r="A53" s="59" t="s">
        <v>41</v>
      </c>
      <c r="B53" s="38" t="s">
        <v>244</v>
      </c>
      <c r="C53" s="55">
        <v>300</v>
      </c>
      <c r="D53" s="73">
        <f>D54</f>
        <v>888.3</v>
      </c>
    </row>
    <row r="54" spans="1:4">
      <c r="A54" s="29" t="s">
        <v>21</v>
      </c>
      <c r="B54" s="38" t="s">
        <v>244</v>
      </c>
      <c r="C54" s="55">
        <v>320</v>
      </c>
      <c r="D54" s="73">
        <f>621.8+266.5</f>
        <v>888.3</v>
      </c>
    </row>
    <row r="55" spans="1:4" ht="59.25" customHeight="1">
      <c r="A55" s="17" t="s">
        <v>195</v>
      </c>
      <c r="B55" s="89" t="s">
        <v>56</v>
      </c>
      <c r="C55" s="35"/>
      <c r="D55" s="81">
        <f>D56+D61+D64</f>
        <v>13877.1</v>
      </c>
    </row>
    <row r="56" spans="1:4" ht="18" customHeight="1">
      <c r="A56" s="9" t="s">
        <v>1</v>
      </c>
      <c r="B56" s="37" t="s">
        <v>145</v>
      </c>
      <c r="C56" s="41"/>
      <c r="D56" s="64">
        <f>D57+D59</f>
        <v>13400</v>
      </c>
    </row>
    <row r="57" spans="1:4" ht="42" customHeight="1">
      <c r="A57" s="12" t="s">
        <v>52</v>
      </c>
      <c r="B57" s="38" t="s">
        <v>145</v>
      </c>
      <c r="C57" s="38">
        <v>100</v>
      </c>
      <c r="D57" s="28">
        <f>D58</f>
        <v>13353.5</v>
      </c>
    </row>
    <row r="58" spans="1:4" ht="17.25" customHeight="1">
      <c r="A58" s="12" t="s">
        <v>53</v>
      </c>
      <c r="B58" s="38" t="s">
        <v>145</v>
      </c>
      <c r="C58" s="38">
        <v>120</v>
      </c>
      <c r="D58" s="28">
        <f>13383.5-30</f>
        <v>13353.5</v>
      </c>
    </row>
    <row r="59" spans="1:4" ht="15.75" customHeight="1">
      <c r="A59" s="12" t="s">
        <v>19</v>
      </c>
      <c r="B59" s="38" t="s">
        <v>145</v>
      </c>
      <c r="C59" s="38">
        <v>800</v>
      </c>
      <c r="D59" s="28">
        <f>D60</f>
        <v>46.5</v>
      </c>
    </row>
    <row r="60" spans="1:4" ht="15.75" customHeight="1">
      <c r="A60" s="12" t="s">
        <v>17</v>
      </c>
      <c r="B60" s="38" t="s">
        <v>145</v>
      </c>
      <c r="C60" s="38">
        <v>850</v>
      </c>
      <c r="D60" s="28">
        <v>46.5</v>
      </c>
    </row>
    <row r="61" spans="1:4" ht="18.75" customHeight="1">
      <c r="A61" s="9" t="s">
        <v>157</v>
      </c>
      <c r="B61" s="37" t="s">
        <v>111</v>
      </c>
      <c r="C61" s="41"/>
      <c r="D61" s="84">
        <f>D62</f>
        <v>407.1</v>
      </c>
    </row>
    <row r="62" spans="1:4" s="3" customFormat="1" ht="42" customHeight="1">
      <c r="A62" s="12" t="s">
        <v>52</v>
      </c>
      <c r="B62" s="38" t="s">
        <v>111</v>
      </c>
      <c r="C62" s="38">
        <v>100</v>
      </c>
      <c r="D62" s="66">
        <f>D63</f>
        <v>407.1</v>
      </c>
    </row>
    <row r="63" spans="1:4" ht="29.25" customHeight="1">
      <c r="A63" s="14" t="s">
        <v>61</v>
      </c>
      <c r="B63" s="38" t="s">
        <v>111</v>
      </c>
      <c r="C63" s="38">
        <v>110</v>
      </c>
      <c r="D63" s="66">
        <v>407.1</v>
      </c>
    </row>
    <row r="64" spans="1:4" ht="19.5" customHeight="1">
      <c r="A64" s="106" t="s">
        <v>16</v>
      </c>
      <c r="B64" s="56" t="s">
        <v>267</v>
      </c>
      <c r="C64" s="56"/>
      <c r="D64" s="84">
        <f>D65</f>
        <v>70</v>
      </c>
    </row>
    <row r="65" spans="1:4" ht="15" customHeight="1">
      <c r="A65" s="107" t="s">
        <v>19</v>
      </c>
      <c r="B65" s="76" t="s">
        <v>267</v>
      </c>
      <c r="C65" s="56">
        <v>800</v>
      </c>
      <c r="D65" s="66">
        <f>D66</f>
        <v>70</v>
      </c>
    </row>
    <row r="66" spans="1:4" ht="15" customHeight="1">
      <c r="A66" s="25" t="s">
        <v>17</v>
      </c>
      <c r="B66" s="76" t="s">
        <v>267</v>
      </c>
      <c r="C66" s="56">
        <v>850</v>
      </c>
      <c r="D66" s="66">
        <f>40+30</f>
        <v>70</v>
      </c>
    </row>
    <row r="67" spans="1:4" ht="55.5" customHeight="1">
      <c r="A67" s="17" t="s">
        <v>196</v>
      </c>
      <c r="B67" s="89" t="s">
        <v>74</v>
      </c>
      <c r="C67" s="35"/>
      <c r="D67" s="81">
        <f>D68+D97+D133+D152</f>
        <v>745089.4</v>
      </c>
    </row>
    <row r="68" spans="1:4" ht="19.5" customHeight="1">
      <c r="A68" s="98" t="s">
        <v>73</v>
      </c>
      <c r="B68" s="37" t="s">
        <v>75</v>
      </c>
      <c r="C68" s="36"/>
      <c r="D68" s="64">
        <f>D69+D77+D80+D88+D91+D74+D85</f>
        <v>222604.4</v>
      </c>
    </row>
    <row r="69" spans="1:4" ht="19.5" customHeight="1">
      <c r="A69" s="9" t="s">
        <v>2</v>
      </c>
      <c r="B69" s="37" t="s">
        <v>76</v>
      </c>
      <c r="C69" s="41"/>
      <c r="D69" s="64">
        <f>D70+D72</f>
        <v>68321.2</v>
      </c>
    </row>
    <row r="70" spans="1:4" ht="16.5" customHeight="1">
      <c r="A70" s="114" t="s">
        <v>184</v>
      </c>
      <c r="B70" s="38" t="s">
        <v>76</v>
      </c>
      <c r="C70" s="38">
        <v>400</v>
      </c>
      <c r="D70" s="65">
        <f>D71</f>
        <v>7672</v>
      </c>
    </row>
    <row r="71" spans="1:4" ht="28.5" customHeight="1">
      <c r="A71" s="114" t="s">
        <v>204</v>
      </c>
      <c r="B71" s="38" t="s">
        <v>76</v>
      </c>
      <c r="C71" s="38">
        <v>410</v>
      </c>
      <c r="D71" s="65">
        <v>7672</v>
      </c>
    </row>
    <row r="72" spans="1:4" ht="25.5">
      <c r="A72" s="14" t="s">
        <v>77</v>
      </c>
      <c r="B72" s="38" t="s">
        <v>76</v>
      </c>
      <c r="C72" s="38">
        <v>600</v>
      </c>
      <c r="D72" s="28">
        <f>D73</f>
        <v>60649.2</v>
      </c>
    </row>
    <row r="73" spans="1:4" ht="16.5" customHeight="1">
      <c r="A73" s="29" t="s">
        <v>24</v>
      </c>
      <c r="B73" s="38" t="s">
        <v>76</v>
      </c>
      <c r="C73" s="38">
        <v>610</v>
      </c>
      <c r="D73" s="65">
        <f>59927.7+721.5</f>
        <v>60649.2</v>
      </c>
    </row>
    <row r="74" spans="1:4" s="4" customFormat="1" ht="17.25" customHeight="1">
      <c r="A74" s="106" t="s">
        <v>9</v>
      </c>
      <c r="B74" s="56" t="s">
        <v>266</v>
      </c>
      <c r="C74" s="54"/>
      <c r="D74" s="112">
        <f>D75</f>
        <v>1067.5999999999999</v>
      </c>
    </row>
    <row r="75" spans="1:4" s="113" customFormat="1" ht="25.5" customHeight="1">
      <c r="A75" s="29" t="s">
        <v>77</v>
      </c>
      <c r="B75" s="76" t="s">
        <v>266</v>
      </c>
      <c r="C75" s="76">
        <v>600</v>
      </c>
      <c r="D75" s="68">
        <f>D76</f>
        <v>1067.5999999999999</v>
      </c>
    </row>
    <row r="76" spans="1:4" s="113" customFormat="1" ht="16.5" customHeight="1">
      <c r="A76" s="108" t="s">
        <v>24</v>
      </c>
      <c r="B76" s="76" t="s">
        <v>266</v>
      </c>
      <c r="C76" s="76">
        <v>610</v>
      </c>
      <c r="D76" s="68">
        <v>1067.5999999999999</v>
      </c>
    </row>
    <row r="77" spans="1:4" ht="118.5" customHeight="1">
      <c r="A77" s="13" t="s">
        <v>45</v>
      </c>
      <c r="B77" s="37" t="s">
        <v>112</v>
      </c>
      <c r="C77" s="41"/>
      <c r="D77" s="67">
        <f>D78</f>
        <v>107975.8</v>
      </c>
    </row>
    <row r="78" spans="1:4" ht="25.5">
      <c r="A78" s="14" t="s">
        <v>77</v>
      </c>
      <c r="B78" s="38" t="s">
        <v>112</v>
      </c>
      <c r="C78" s="38">
        <v>600</v>
      </c>
      <c r="D78" s="28">
        <f>D79</f>
        <v>107975.8</v>
      </c>
    </row>
    <row r="79" spans="1:4" ht="16.5" customHeight="1">
      <c r="A79" s="29" t="s">
        <v>24</v>
      </c>
      <c r="B79" s="38" t="s">
        <v>112</v>
      </c>
      <c r="C79" s="38">
        <v>610</v>
      </c>
      <c r="D79" s="28">
        <v>107975.8</v>
      </c>
    </row>
    <row r="80" spans="1:4" ht="60.75" customHeight="1">
      <c r="A80" s="9" t="s">
        <v>42</v>
      </c>
      <c r="B80" s="37" t="s">
        <v>115</v>
      </c>
      <c r="C80" s="27"/>
      <c r="D80" s="67">
        <f>D81+D83</f>
        <v>706.9</v>
      </c>
    </row>
    <row r="81" spans="1:4" ht="25.5">
      <c r="A81" s="12" t="s">
        <v>54</v>
      </c>
      <c r="B81" s="38" t="s">
        <v>115</v>
      </c>
      <c r="C81" s="33">
        <v>200</v>
      </c>
      <c r="D81" s="65">
        <f>D82</f>
        <v>12</v>
      </c>
    </row>
    <row r="82" spans="1:4" ht="25.5">
      <c r="A82" s="12" t="s">
        <v>55</v>
      </c>
      <c r="B82" s="38" t="s">
        <v>115</v>
      </c>
      <c r="C82" s="33">
        <v>240</v>
      </c>
      <c r="D82" s="65">
        <v>12</v>
      </c>
    </row>
    <row r="83" spans="1:4">
      <c r="A83" s="14" t="s">
        <v>41</v>
      </c>
      <c r="B83" s="38" t="s">
        <v>115</v>
      </c>
      <c r="C83" s="38">
        <v>300</v>
      </c>
      <c r="D83" s="65">
        <f>D84</f>
        <v>694.9</v>
      </c>
    </row>
    <row r="84" spans="1:4">
      <c r="A84" s="29" t="s">
        <v>21</v>
      </c>
      <c r="B84" s="38" t="s">
        <v>115</v>
      </c>
      <c r="C84" s="33">
        <v>320</v>
      </c>
      <c r="D84" s="65">
        <v>694.9</v>
      </c>
    </row>
    <row r="85" spans="1:4" s="4" customFormat="1" ht="45">
      <c r="A85" s="106" t="s">
        <v>272</v>
      </c>
      <c r="B85" s="116" t="s">
        <v>271</v>
      </c>
      <c r="C85" s="55"/>
      <c r="D85" s="67">
        <f>D86</f>
        <v>3519</v>
      </c>
    </row>
    <row r="86" spans="1:4" s="4" customFormat="1" ht="25.5">
      <c r="A86" s="29" t="s">
        <v>77</v>
      </c>
      <c r="B86" s="55" t="s">
        <v>271</v>
      </c>
      <c r="C86" s="55">
        <v>600</v>
      </c>
      <c r="D86" s="65">
        <f>D87</f>
        <v>3519</v>
      </c>
    </row>
    <row r="87" spans="1:4" s="4" customFormat="1">
      <c r="A87" s="108" t="s">
        <v>24</v>
      </c>
      <c r="B87" s="55" t="s">
        <v>271</v>
      </c>
      <c r="C87" s="55">
        <v>610</v>
      </c>
      <c r="D87" s="65">
        <v>3519</v>
      </c>
    </row>
    <row r="88" spans="1:4" ht="62.25" customHeight="1">
      <c r="A88" s="53" t="s">
        <v>200</v>
      </c>
      <c r="B88" s="37" t="s">
        <v>214</v>
      </c>
      <c r="C88" s="54"/>
      <c r="D88" s="75">
        <f>D89</f>
        <v>10513.9</v>
      </c>
    </row>
    <row r="89" spans="1:4" ht="38.25">
      <c r="A89" s="25" t="s">
        <v>52</v>
      </c>
      <c r="B89" s="37" t="s">
        <v>214</v>
      </c>
      <c r="C89" s="55">
        <v>600</v>
      </c>
      <c r="D89" s="68">
        <f>D90</f>
        <v>10513.9</v>
      </c>
    </row>
    <row r="90" spans="1:4" ht="25.5">
      <c r="A90" s="29" t="s">
        <v>61</v>
      </c>
      <c r="B90" s="37" t="s">
        <v>214</v>
      </c>
      <c r="C90" s="55">
        <v>610</v>
      </c>
      <c r="D90" s="68">
        <v>10513.9</v>
      </c>
    </row>
    <row r="91" spans="1:4" ht="45">
      <c r="A91" s="9" t="s">
        <v>210</v>
      </c>
      <c r="B91" s="37" t="s">
        <v>212</v>
      </c>
      <c r="C91" s="55"/>
      <c r="D91" s="69">
        <f>D92</f>
        <v>30500</v>
      </c>
    </row>
    <row r="92" spans="1:4" ht="60">
      <c r="A92" s="9" t="s">
        <v>211</v>
      </c>
      <c r="B92" s="37" t="s">
        <v>213</v>
      </c>
      <c r="C92" s="55"/>
      <c r="D92" s="69">
        <f>D93+D95</f>
        <v>30500</v>
      </c>
    </row>
    <row r="93" spans="1:4" ht="14.25">
      <c r="A93" s="59" t="s">
        <v>184</v>
      </c>
      <c r="B93" s="38" t="s">
        <v>213</v>
      </c>
      <c r="C93" s="55">
        <v>400</v>
      </c>
      <c r="D93" s="70">
        <f>D94</f>
        <v>30500</v>
      </c>
    </row>
    <row r="94" spans="1:4" ht="27.75" customHeight="1">
      <c r="A94" s="59" t="s">
        <v>204</v>
      </c>
      <c r="B94" s="38" t="s">
        <v>213</v>
      </c>
      <c r="C94" s="55">
        <v>410</v>
      </c>
      <c r="D94" s="70">
        <f>30500</f>
        <v>30500</v>
      </c>
    </row>
    <row r="95" spans="1:4" ht="28.5" hidden="1">
      <c r="A95" s="59" t="s">
        <v>77</v>
      </c>
      <c r="B95" s="38" t="s">
        <v>213</v>
      </c>
      <c r="C95" s="55">
        <v>600</v>
      </c>
      <c r="D95" s="70">
        <f>D96</f>
        <v>0</v>
      </c>
    </row>
    <row r="96" spans="1:4" ht="14.25" hidden="1">
      <c r="A96" s="59" t="s">
        <v>24</v>
      </c>
      <c r="B96" s="38" t="s">
        <v>213</v>
      </c>
      <c r="C96" s="55">
        <v>610</v>
      </c>
      <c r="D96" s="70">
        <v>0</v>
      </c>
    </row>
    <row r="97" spans="1:4" s="4" customFormat="1" ht="35.25" customHeight="1">
      <c r="A97" s="98" t="s">
        <v>78</v>
      </c>
      <c r="B97" s="37" t="s">
        <v>79</v>
      </c>
      <c r="C97" s="36"/>
      <c r="D97" s="67">
        <f>D98+D104+D107+D116+D122+D129+D119+D110+D101+D113</f>
        <v>470248.30000000005</v>
      </c>
    </row>
    <row r="98" spans="1:4" ht="30">
      <c r="A98" s="9" t="s">
        <v>80</v>
      </c>
      <c r="B98" s="37" t="s">
        <v>81</v>
      </c>
      <c r="C98" s="41"/>
      <c r="D98" s="67">
        <f>D99</f>
        <v>120979.8</v>
      </c>
    </row>
    <row r="99" spans="1:4" ht="25.5">
      <c r="A99" s="14" t="s">
        <v>77</v>
      </c>
      <c r="B99" s="38" t="s">
        <v>81</v>
      </c>
      <c r="C99" s="38">
        <v>600</v>
      </c>
      <c r="D99" s="28">
        <f>D100</f>
        <v>120979.8</v>
      </c>
    </row>
    <row r="100" spans="1:4">
      <c r="A100" s="29" t="s">
        <v>24</v>
      </c>
      <c r="B100" s="38" t="s">
        <v>81</v>
      </c>
      <c r="C100" s="38">
        <v>610</v>
      </c>
      <c r="D100" s="65">
        <f>121029.3-49.5</f>
        <v>120979.8</v>
      </c>
    </row>
    <row r="101" spans="1:4">
      <c r="A101" s="108" t="s">
        <v>9</v>
      </c>
      <c r="B101" s="76" t="s">
        <v>228</v>
      </c>
      <c r="C101" s="76"/>
      <c r="D101" s="65">
        <f>D102</f>
        <v>532.4</v>
      </c>
    </row>
    <row r="102" spans="1:4" ht="25.5">
      <c r="A102" s="29" t="s">
        <v>77</v>
      </c>
      <c r="B102" s="76" t="s">
        <v>228</v>
      </c>
      <c r="C102" s="76">
        <v>600</v>
      </c>
      <c r="D102" s="65">
        <f>D103</f>
        <v>532.4</v>
      </c>
    </row>
    <row r="103" spans="1:4">
      <c r="A103" s="108" t="s">
        <v>24</v>
      </c>
      <c r="B103" s="76" t="s">
        <v>228</v>
      </c>
      <c r="C103" s="76">
        <v>610</v>
      </c>
      <c r="D103" s="65">
        <v>532.4</v>
      </c>
    </row>
    <row r="104" spans="1:4" ht="121.5" customHeight="1">
      <c r="A104" s="13" t="s">
        <v>45</v>
      </c>
      <c r="B104" s="37" t="s">
        <v>113</v>
      </c>
      <c r="C104" s="37"/>
      <c r="D104" s="67">
        <f>D105</f>
        <v>257612.2</v>
      </c>
    </row>
    <row r="105" spans="1:4" ht="25.5">
      <c r="A105" s="14" t="s">
        <v>77</v>
      </c>
      <c r="B105" s="38" t="s">
        <v>113</v>
      </c>
      <c r="C105" s="38">
        <v>600</v>
      </c>
      <c r="D105" s="65">
        <f>D106</f>
        <v>257612.2</v>
      </c>
    </row>
    <row r="106" spans="1:4">
      <c r="A106" s="29" t="s">
        <v>24</v>
      </c>
      <c r="B106" s="38" t="s">
        <v>113</v>
      </c>
      <c r="C106" s="38">
        <v>610</v>
      </c>
      <c r="D106" s="65">
        <v>257612.2</v>
      </c>
    </row>
    <row r="107" spans="1:4" ht="45">
      <c r="A107" s="9" t="s">
        <v>40</v>
      </c>
      <c r="B107" s="37" t="s">
        <v>114</v>
      </c>
      <c r="C107" s="41"/>
      <c r="D107" s="67">
        <f>D108</f>
        <v>4384.2</v>
      </c>
    </row>
    <row r="108" spans="1:4" ht="25.5">
      <c r="A108" s="14" t="s">
        <v>77</v>
      </c>
      <c r="B108" s="38" t="s">
        <v>114</v>
      </c>
      <c r="C108" s="38">
        <v>600</v>
      </c>
      <c r="D108" s="65">
        <f>D109</f>
        <v>4384.2</v>
      </c>
    </row>
    <row r="109" spans="1:4" ht="17.25" customHeight="1">
      <c r="A109" s="29" t="s">
        <v>24</v>
      </c>
      <c r="B109" s="38" t="s">
        <v>114</v>
      </c>
      <c r="C109" s="38">
        <v>610</v>
      </c>
      <c r="D109" s="65">
        <v>4384.2</v>
      </c>
    </row>
    <row r="110" spans="1:4" s="4" customFormat="1" ht="43.5" customHeight="1">
      <c r="A110" s="105" t="s">
        <v>261</v>
      </c>
      <c r="B110" s="37" t="s">
        <v>260</v>
      </c>
      <c r="C110" s="55"/>
      <c r="D110" s="75">
        <f>D111</f>
        <v>3939.4</v>
      </c>
    </row>
    <row r="111" spans="1:4" s="4" customFormat="1" ht="25.5" customHeight="1">
      <c r="A111" s="59" t="s">
        <v>77</v>
      </c>
      <c r="B111" s="38" t="s">
        <v>260</v>
      </c>
      <c r="C111" s="55">
        <v>600</v>
      </c>
      <c r="D111" s="74">
        <f>D112</f>
        <v>3939.4</v>
      </c>
    </row>
    <row r="112" spans="1:4" s="4" customFormat="1" ht="16.5" customHeight="1">
      <c r="A112" s="59" t="s">
        <v>24</v>
      </c>
      <c r="B112" s="38" t="s">
        <v>260</v>
      </c>
      <c r="C112" s="55">
        <v>610</v>
      </c>
      <c r="D112" s="74">
        <v>3939.4</v>
      </c>
    </row>
    <row r="113" spans="1:4" s="4" customFormat="1" ht="45" customHeight="1">
      <c r="A113" s="106" t="s">
        <v>272</v>
      </c>
      <c r="B113" s="116" t="s">
        <v>273</v>
      </c>
      <c r="C113" s="55"/>
      <c r="D113" s="75">
        <f>D114</f>
        <v>5083</v>
      </c>
    </row>
    <row r="114" spans="1:4" s="4" customFormat="1" ht="30.75" customHeight="1">
      <c r="A114" s="59" t="s">
        <v>77</v>
      </c>
      <c r="B114" s="55" t="s">
        <v>273</v>
      </c>
      <c r="C114" s="55">
        <v>600</v>
      </c>
      <c r="D114" s="74">
        <f>D115</f>
        <v>5083</v>
      </c>
    </row>
    <row r="115" spans="1:4" s="4" customFormat="1" ht="16.5" customHeight="1">
      <c r="A115" s="107" t="s">
        <v>24</v>
      </c>
      <c r="B115" s="55" t="s">
        <v>273</v>
      </c>
      <c r="C115" s="55">
        <v>610</v>
      </c>
      <c r="D115" s="74">
        <v>5083</v>
      </c>
    </row>
    <row r="116" spans="1:4" ht="58.5" customHeight="1">
      <c r="A116" s="53" t="s">
        <v>200</v>
      </c>
      <c r="B116" s="37" t="s">
        <v>216</v>
      </c>
      <c r="C116" s="54"/>
      <c r="D116" s="75">
        <f>D117</f>
        <v>19613.599999999999</v>
      </c>
    </row>
    <row r="117" spans="1:4" ht="32.25" customHeight="1">
      <c r="A117" s="59" t="s">
        <v>77</v>
      </c>
      <c r="B117" s="37" t="s">
        <v>216</v>
      </c>
      <c r="C117" s="55">
        <v>600</v>
      </c>
      <c r="D117" s="68">
        <f>D118</f>
        <v>19613.599999999999</v>
      </c>
    </row>
    <row r="118" spans="1:4" ht="19.5" customHeight="1">
      <c r="A118" s="59" t="s">
        <v>24</v>
      </c>
      <c r="B118" s="37" t="s">
        <v>216</v>
      </c>
      <c r="C118" s="55">
        <v>610</v>
      </c>
      <c r="D118" s="68">
        <v>19613.599999999999</v>
      </c>
    </row>
    <row r="119" spans="1:4" ht="44.25" customHeight="1">
      <c r="A119" s="53" t="s">
        <v>251</v>
      </c>
      <c r="B119" s="37" t="s">
        <v>250</v>
      </c>
      <c r="C119" s="55"/>
      <c r="D119" s="75">
        <f>D120</f>
        <v>4608.3</v>
      </c>
    </row>
    <row r="120" spans="1:4" ht="29.25" customHeight="1">
      <c r="A120" s="59" t="s">
        <v>77</v>
      </c>
      <c r="B120" s="37" t="s">
        <v>250</v>
      </c>
      <c r="C120" s="55">
        <v>600</v>
      </c>
      <c r="D120" s="74">
        <f>D121</f>
        <v>4608.3</v>
      </c>
    </row>
    <row r="121" spans="1:4" ht="15.75" customHeight="1">
      <c r="A121" s="59" t="s">
        <v>24</v>
      </c>
      <c r="B121" s="37" t="s">
        <v>250</v>
      </c>
      <c r="C121" s="55">
        <v>610</v>
      </c>
      <c r="D121" s="74">
        <v>4608.3</v>
      </c>
    </row>
    <row r="122" spans="1:4" ht="17.25" customHeight="1">
      <c r="A122" s="9" t="s">
        <v>217</v>
      </c>
      <c r="B122" s="37" t="s">
        <v>223</v>
      </c>
      <c r="C122" s="55"/>
      <c r="D122" s="75">
        <f>D123+D126</f>
        <v>51309.7</v>
      </c>
    </row>
    <row r="123" spans="1:4" ht="44.25" customHeight="1">
      <c r="A123" s="31" t="s">
        <v>218</v>
      </c>
      <c r="B123" s="37" t="s">
        <v>224</v>
      </c>
      <c r="C123" s="55"/>
      <c r="D123" s="75">
        <f>D124</f>
        <v>1636.5</v>
      </c>
    </row>
    <row r="124" spans="1:4" ht="25.5" customHeight="1">
      <c r="A124" s="59" t="s">
        <v>77</v>
      </c>
      <c r="B124" s="38" t="s">
        <v>224</v>
      </c>
      <c r="C124" s="55">
        <v>600</v>
      </c>
      <c r="D124" s="68">
        <f>D125</f>
        <v>1636.5</v>
      </c>
    </row>
    <row r="125" spans="1:4" ht="17.25" customHeight="1">
      <c r="A125" s="29" t="s">
        <v>219</v>
      </c>
      <c r="B125" s="38" t="s">
        <v>224</v>
      </c>
      <c r="C125" s="55">
        <v>610</v>
      </c>
      <c r="D125" s="68">
        <v>1636.5</v>
      </c>
    </row>
    <row r="126" spans="1:4" ht="25.5" customHeight="1">
      <c r="A126" s="9" t="s">
        <v>220</v>
      </c>
      <c r="B126" s="37" t="s">
        <v>225</v>
      </c>
      <c r="C126" s="55"/>
      <c r="D126" s="75">
        <f>D127</f>
        <v>49673.2</v>
      </c>
    </row>
    <row r="127" spans="1:4" ht="25.5" customHeight="1">
      <c r="A127" s="59" t="s">
        <v>77</v>
      </c>
      <c r="B127" s="38" t="s">
        <v>225</v>
      </c>
      <c r="C127" s="55">
        <v>600</v>
      </c>
      <c r="D127" s="68">
        <f>D128</f>
        <v>49673.2</v>
      </c>
    </row>
    <row r="128" spans="1:4" ht="17.25" customHeight="1">
      <c r="A128" s="29" t="s">
        <v>219</v>
      </c>
      <c r="B128" s="38" t="s">
        <v>225</v>
      </c>
      <c r="C128" s="55">
        <v>610</v>
      </c>
      <c r="D128" s="68">
        <v>49673.2</v>
      </c>
    </row>
    <row r="129" spans="1:4" ht="18.75" customHeight="1">
      <c r="A129" s="9" t="s">
        <v>221</v>
      </c>
      <c r="B129" s="37" t="s">
        <v>226</v>
      </c>
      <c r="C129" s="60"/>
      <c r="D129" s="75">
        <f>D130</f>
        <v>2185.6999999999998</v>
      </c>
    </row>
    <row r="130" spans="1:4" ht="49.5" customHeight="1">
      <c r="A130" s="9" t="s">
        <v>222</v>
      </c>
      <c r="B130" s="37" t="s">
        <v>227</v>
      </c>
      <c r="C130" s="55"/>
      <c r="D130" s="75">
        <f>D131</f>
        <v>2185.6999999999998</v>
      </c>
    </row>
    <row r="131" spans="1:4" ht="25.5" customHeight="1">
      <c r="A131" s="59" t="s">
        <v>77</v>
      </c>
      <c r="B131" s="38" t="s">
        <v>227</v>
      </c>
      <c r="C131" s="55">
        <v>600</v>
      </c>
      <c r="D131" s="68">
        <f>D132</f>
        <v>2185.6999999999998</v>
      </c>
    </row>
    <row r="132" spans="1:4" ht="17.25" customHeight="1">
      <c r="A132" s="29" t="s">
        <v>219</v>
      </c>
      <c r="B132" s="38" t="s">
        <v>227</v>
      </c>
      <c r="C132" s="55">
        <v>610</v>
      </c>
      <c r="D132" s="68">
        <v>2185.6999999999998</v>
      </c>
    </row>
    <row r="133" spans="1:4" ht="45" customHeight="1">
      <c r="A133" s="16" t="s">
        <v>136</v>
      </c>
      <c r="B133" s="37" t="s">
        <v>82</v>
      </c>
      <c r="C133" s="36"/>
      <c r="D133" s="64">
        <f>D134+D137+D146+D143+D149+D140</f>
        <v>39173.5</v>
      </c>
    </row>
    <row r="134" spans="1:4" ht="15.75" customHeight="1">
      <c r="A134" s="9" t="s">
        <v>3</v>
      </c>
      <c r="B134" s="37" t="s">
        <v>83</v>
      </c>
      <c r="C134" s="41"/>
      <c r="D134" s="64">
        <f>D135</f>
        <v>23196.799999999999</v>
      </c>
    </row>
    <row r="135" spans="1:4" ht="29.25" customHeight="1">
      <c r="A135" s="14" t="s">
        <v>77</v>
      </c>
      <c r="B135" s="38" t="s">
        <v>83</v>
      </c>
      <c r="C135" s="38">
        <v>600</v>
      </c>
      <c r="D135" s="28">
        <f>D136</f>
        <v>23196.799999999999</v>
      </c>
    </row>
    <row r="136" spans="1:4" s="1" customFormat="1" ht="15.75">
      <c r="A136" s="29" t="s">
        <v>24</v>
      </c>
      <c r="B136" s="38" t="s">
        <v>83</v>
      </c>
      <c r="C136" s="38">
        <v>610</v>
      </c>
      <c r="D136" s="65">
        <v>23196.799999999999</v>
      </c>
    </row>
    <row r="137" spans="1:4" s="1" customFormat="1" ht="78.75" customHeight="1">
      <c r="A137" s="9" t="s">
        <v>39</v>
      </c>
      <c r="B137" s="37" t="s">
        <v>252</v>
      </c>
      <c r="C137" s="37"/>
      <c r="D137" s="64">
        <f>D138</f>
        <v>2360.1999999999998</v>
      </c>
    </row>
    <row r="138" spans="1:4" s="1" customFormat="1" ht="30.75" customHeight="1">
      <c r="A138" s="14" t="s">
        <v>77</v>
      </c>
      <c r="B138" s="38" t="s">
        <v>252</v>
      </c>
      <c r="C138" s="38">
        <v>600</v>
      </c>
      <c r="D138" s="28">
        <f>D139</f>
        <v>2360.1999999999998</v>
      </c>
    </row>
    <row r="139" spans="1:4" s="1" customFormat="1" ht="15.75" customHeight="1">
      <c r="A139" s="29" t="s">
        <v>24</v>
      </c>
      <c r="B139" s="38" t="s">
        <v>252</v>
      </c>
      <c r="C139" s="38">
        <v>610</v>
      </c>
      <c r="D139" s="28">
        <v>2360.1999999999998</v>
      </c>
    </row>
    <row r="140" spans="1:4" s="118" customFormat="1" ht="44.25" customHeight="1">
      <c r="A140" s="106" t="s">
        <v>272</v>
      </c>
      <c r="B140" s="116" t="s">
        <v>274</v>
      </c>
      <c r="C140" s="55"/>
      <c r="D140" s="64">
        <f>D141</f>
        <v>1173</v>
      </c>
    </row>
    <row r="141" spans="1:4" s="118" customFormat="1" ht="30.75" customHeight="1">
      <c r="A141" s="59" t="s">
        <v>77</v>
      </c>
      <c r="B141" s="55" t="s">
        <v>274</v>
      </c>
      <c r="C141" s="55">
        <v>600</v>
      </c>
      <c r="D141" s="28">
        <f>D142</f>
        <v>1173</v>
      </c>
    </row>
    <row r="142" spans="1:4" s="118" customFormat="1" ht="15.75" customHeight="1">
      <c r="A142" s="107" t="s">
        <v>24</v>
      </c>
      <c r="B142" s="55" t="s">
        <v>274</v>
      </c>
      <c r="C142" s="55">
        <v>610</v>
      </c>
      <c r="D142" s="28">
        <v>1173</v>
      </c>
    </row>
    <row r="143" spans="1:4" s="1" customFormat="1" ht="45" customHeight="1">
      <c r="A143" s="53" t="s">
        <v>200</v>
      </c>
      <c r="B143" s="37" t="s">
        <v>229</v>
      </c>
      <c r="C143" s="54"/>
      <c r="D143" s="75">
        <f>D144</f>
        <v>10126.700000000001</v>
      </c>
    </row>
    <row r="144" spans="1:4" s="1" customFormat="1" ht="32.25" customHeight="1">
      <c r="A144" s="59" t="s">
        <v>77</v>
      </c>
      <c r="B144" s="37" t="s">
        <v>229</v>
      </c>
      <c r="C144" s="55">
        <v>600</v>
      </c>
      <c r="D144" s="68">
        <f>D145</f>
        <v>10126.700000000001</v>
      </c>
    </row>
    <row r="145" spans="1:4" s="1" customFormat="1" ht="23.25" customHeight="1">
      <c r="A145" s="59" t="s">
        <v>24</v>
      </c>
      <c r="B145" s="37" t="s">
        <v>229</v>
      </c>
      <c r="C145" s="55">
        <v>610</v>
      </c>
      <c r="D145" s="68">
        <v>10126.700000000001</v>
      </c>
    </row>
    <row r="146" spans="1:4" s="1" customFormat="1" ht="56.25" customHeight="1">
      <c r="A146" s="9" t="s">
        <v>199</v>
      </c>
      <c r="B146" s="37" t="s">
        <v>198</v>
      </c>
      <c r="C146" s="41"/>
      <c r="D146" s="64">
        <f>D147</f>
        <v>1999.2</v>
      </c>
    </row>
    <row r="147" spans="1:4" s="1" customFormat="1" ht="27.75" customHeight="1">
      <c r="A147" s="14" t="s">
        <v>77</v>
      </c>
      <c r="B147" s="38" t="s">
        <v>198</v>
      </c>
      <c r="C147" s="38">
        <v>600</v>
      </c>
      <c r="D147" s="28">
        <f>D148</f>
        <v>1999.2</v>
      </c>
    </row>
    <row r="148" spans="1:4" s="1" customFormat="1" ht="15.75">
      <c r="A148" s="29" t="s">
        <v>24</v>
      </c>
      <c r="B148" s="38" t="s">
        <v>198</v>
      </c>
      <c r="C148" s="38">
        <v>610</v>
      </c>
      <c r="D148" s="65">
        <v>1999.2</v>
      </c>
    </row>
    <row r="149" spans="1:4" s="1" customFormat="1" ht="30">
      <c r="A149" s="9" t="s">
        <v>230</v>
      </c>
      <c r="B149" s="37" t="s">
        <v>231</v>
      </c>
      <c r="C149" s="41"/>
      <c r="D149" s="64">
        <f>D150</f>
        <v>317.60000000000002</v>
      </c>
    </row>
    <row r="150" spans="1:4" s="1" customFormat="1" ht="26.25">
      <c r="A150" s="14" t="s">
        <v>77</v>
      </c>
      <c r="B150" s="38" t="s">
        <v>231</v>
      </c>
      <c r="C150" s="38">
        <v>600</v>
      </c>
      <c r="D150" s="28">
        <f>D151</f>
        <v>317.60000000000002</v>
      </c>
    </row>
    <row r="151" spans="1:4" s="1" customFormat="1" ht="15.75">
      <c r="A151" s="29" t="s">
        <v>24</v>
      </c>
      <c r="B151" s="38" t="s">
        <v>231</v>
      </c>
      <c r="C151" s="38">
        <v>610</v>
      </c>
      <c r="D151" s="65">
        <v>317.60000000000002</v>
      </c>
    </row>
    <row r="152" spans="1:4" ht="43.5" customHeight="1">
      <c r="A152" s="16" t="s">
        <v>264</v>
      </c>
      <c r="B152" s="37" t="s">
        <v>84</v>
      </c>
      <c r="C152" s="36"/>
      <c r="D152" s="64">
        <f>D153+D156+D163+D168</f>
        <v>13063.199999999999</v>
      </c>
    </row>
    <row r="153" spans="1:4" ht="14.25" customHeight="1">
      <c r="A153" s="9" t="s">
        <v>1</v>
      </c>
      <c r="B153" s="37" t="s">
        <v>146</v>
      </c>
      <c r="C153" s="41"/>
      <c r="D153" s="64">
        <f>D154</f>
        <v>3953.9</v>
      </c>
    </row>
    <row r="154" spans="1:4" ht="39.75" customHeight="1">
      <c r="A154" s="12" t="s">
        <v>52</v>
      </c>
      <c r="B154" s="38" t="s">
        <v>146</v>
      </c>
      <c r="C154" s="38">
        <v>100</v>
      </c>
      <c r="D154" s="28">
        <f>D155</f>
        <v>3953.9</v>
      </c>
    </row>
    <row r="155" spans="1:4" ht="19.5" customHeight="1">
      <c r="A155" s="12" t="s">
        <v>53</v>
      </c>
      <c r="B155" s="38" t="s">
        <v>146</v>
      </c>
      <c r="C155" s="38">
        <v>120</v>
      </c>
      <c r="D155" s="65">
        <v>3953.9</v>
      </c>
    </row>
    <row r="156" spans="1:4" ht="31.5" customHeight="1">
      <c r="A156" s="9" t="s">
        <v>137</v>
      </c>
      <c r="B156" s="37" t="s">
        <v>85</v>
      </c>
      <c r="C156" s="41"/>
      <c r="D156" s="64">
        <f>D157+D159+D161</f>
        <v>6703.2999999999993</v>
      </c>
    </row>
    <row r="157" spans="1:4" ht="40.5" customHeight="1">
      <c r="A157" s="12" t="s">
        <v>52</v>
      </c>
      <c r="B157" s="38" t="s">
        <v>85</v>
      </c>
      <c r="C157" s="38">
        <v>100</v>
      </c>
      <c r="D157" s="28">
        <f>D158</f>
        <v>5817.4</v>
      </c>
    </row>
    <row r="158" spans="1:4" s="8" customFormat="1" ht="33" customHeight="1">
      <c r="A158" s="14" t="s">
        <v>61</v>
      </c>
      <c r="B158" s="38" t="s">
        <v>85</v>
      </c>
      <c r="C158" s="38">
        <v>110</v>
      </c>
      <c r="D158" s="65">
        <v>5817.4</v>
      </c>
    </row>
    <row r="159" spans="1:4" ht="30" customHeight="1">
      <c r="A159" s="12" t="s">
        <v>54</v>
      </c>
      <c r="B159" s="38" t="s">
        <v>85</v>
      </c>
      <c r="C159" s="38">
        <v>200</v>
      </c>
      <c r="D159" s="28">
        <f>D160</f>
        <v>882.7</v>
      </c>
    </row>
    <row r="160" spans="1:4" ht="26.25" customHeight="1">
      <c r="A160" s="12" t="s">
        <v>55</v>
      </c>
      <c r="B160" s="38" t="s">
        <v>85</v>
      </c>
      <c r="C160" s="38">
        <v>240</v>
      </c>
      <c r="D160" s="28">
        <v>882.7</v>
      </c>
    </row>
    <row r="161" spans="1:4" ht="15.75" customHeight="1">
      <c r="A161" s="12" t="s">
        <v>19</v>
      </c>
      <c r="B161" s="38" t="s">
        <v>85</v>
      </c>
      <c r="C161" s="38">
        <v>800</v>
      </c>
      <c r="D161" s="28">
        <f>D162</f>
        <v>3.2</v>
      </c>
    </row>
    <row r="162" spans="1:4" ht="15.75" customHeight="1">
      <c r="A162" s="12" t="s">
        <v>17</v>
      </c>
      <c r="B162" s="38" t="s">
        <v>85</v>
      </c>
      <c r="C162" s="38">
        <v>850</v>
      </c>
      <c r="D162" s="28">
        <v>3.2</v>
      </c>
    </row>
    <row r="163" spans="1:4" ht="32.25" customHeight="1">
      <c r="A163" s="24" t="s">
        <v>163</v>
      </c>
      <c r="B163" s="37" t="s">
        <v>164</v>
      </c>
      <c r="C163" s="41"/>
      <c r="D163" s="64">
        <f>D164+D166</f>
        <v>91.1</v>
      </c>
    </row>
    <row r="164" spans="1:4" ht="42" customHeight="1">
      <c r="A164" s="12" t="s">
        <v>52</v>
      </c>
      <c r="B164" s="38" t="s">
        <v>164</v>
      </c>
      <c r="C164" s="38">
        <v>100</v>
      </c>
      <c r="D164" s="28">
        <f>D165</f>
        <v>76.8</v>
      </c>
    </row>
    <row r="165" spans="1:4" ht="29.25" customHeight="1">
      <c r="A165" s="14" t="s">
        <v>61</v>
      </c>
      <c r="B165" s="38" t="s">
        <v>164</v>
      </c>
      <c r="C165" s="38">
        <v>110</v>
      </c>
      <c r="D165" s="28">
        <v>76.8</v>
      </c>
    </row>
    <row r="166" spans="1:4" ht="27.75" customHeight="1">
      <c r="A166" s="14" t="s">
        <v>77</v>
      </c>
      <c r="B166" s="38" t="s">
        <v>164</v>
      </c>
      <c r="C166" s="38">
        <v>600</v>
      </c>
      <c r="D166" s="28">
        <f>D167</f>
        <v>14.3</v>
      </c>
    </row>
    <row r="167" spans="1:4" ht="15.75" customHeight="1">
      <c r="A167" s="29" t="s">
        <v>24</v>
      </c>
      <c r="B167" s="38" t="s">
        <v>164</v>
      </c>
      <c r="C167" s="38">
        <v>610</v>
      </c>
      <c r="D167" s="28">
        <v>14.3</v>
      </c>
    </row>
    <row r="168" spans="1:4" ht="63" customHeight="1">
      <c r="A168" s="53" t="s">
        <v>200</v>
      </c>
      <c r="B168" s="37" t="s">
        <v>232</v>
      </c>
      <c r="C168" s="54"/>
      <c r="D168" s="75">
        <f>D169</f>
        <v>2314.9</v>
      </c>
    </row>
    <row r="169" spans="1:4" ht="39.75" customHeight="1">
      <c r="A169" s="12" t="s">
        <v>52</v>
      </c>
      <c r="B169" s="37" t="s">
        <v>232</v>
      </c>
      <c r="C169" s="55">
        <v>100</v>
      </c>
      <c r="D169" s="68">
        <f>D170</f>
        <v>2314.9</v>
      </c>
    </row>
    <row r="170" spans="1:4" ht="24" customHeight="1">
      <c r="A170" s="14" t="s">
        <v>61</v>
      </c>
      <c r="B170" s="37" t="s">
        <v>232</v>
      </c>
      <c r="C170" s="55">
        <v>110</v>
      </c>
      <c r="D170" s="68">
        <v>2314.9</v>
      </c>
    </row>
    <row r="171" spans="1:4" ht="67.5" customHeight="1">
      <c r="A171" s="17" t="s">
        <v>189</v>
      </c>
      <c r="B171" s="89" t="s">
        <v>106</v>
      </c>
      <c r="C171" s="35"/>
      <c r="D171" s="85">
        <f>D172+D194</f>
        <v>33857.200000000004</v>
      </c>
    </row>
    <row r="172" spans="1:4" ht="37.5" customHeight="1">
      <c r="A172" s="100" t="s">
        <v>190</v>
      </c>
      <c r="B172" s="37" t="s">
        <v>165</v>
      </c>
      <c r="C172" s="41"/>
      <c r="D172" s="67">
        <f>D173+D176+D179+D187+D190+D184</f>
        <v>33484.300000000003</v>
      </c>
    </row>
    <row r="173" spans="1:4" ht="15" customHeight="1">
      <c r="A173" s="9" t="s">
        <v>107</v>
      </c>
      <c r="B173" s="37" t="s">
        <v>166</v>
      </c>
      <c r="C173" s="41"/>
      <c r="D173" s="67">
        <f>D174</f>
        <v>21872</v>
      </c>
    </row>
    <row r="174" spans="1:4" ht="28.5" customHeight="1">
      <c r="A174" s="14" t="s">
        <v>77</v>
      </c>
      <c r="B174" s="38" t="s">
        <v>166</v>
      </c>
      <c r="C174" s="38">
        <v>600</v>
      </c>
      <c r="D174" s="28">
        <f>D175</f>
        <v>21872</v>
      </c>
    </row>
    <row r="175" spans="1:4" ht="19.5" customHeight="1">
      <c r="A175" s="29" t="s">
        <v>24</v>
      </c>
      <c r="B175" s="38" t="s">
        <v>166</v>
      </c>
      <c r="C175" s="38">
        <v>610</v>
      </c>
      <c r="D175" s="65">
        <f>21591.8+280.2</f>
        <v>21872</v>
      </c>
    </row>
    <row r="176" spans="1:4" ht="15" customHeight="1">
      <c r="A176" s="9" t="s">
        <v>108</v>
      </c>
      <c r="B176" s="37" t="s">
        <v>167</v>
      </c>
      <c r="C176" s="41"/>
      <c r="D176" s="67">
        <f>D177</f>
        <v>914.89999999999986</v>
      </c>
    </row>
    <row r="177" spans="1:4" ht="30" customHeight="1">
      <c r="A177" s="14" t="s">
        <v>77</v>
      </c>
      <c r="B177" s="38" t="s">
        <v>167</v>
      </c>
      <c r="C177" s="38">
        <v>600</v>
      </c>
      <c r="D177" s="28">
        <f>D178</f>
        <v>914.89999999999986</v>
      </c>
    </row>
    <row r="178" spans="1:4" ht="18" customHeight="1">
      <c r="A178" s="29" t="s">
        <v>24</v>
      </c>
      <c r="B178" s="38" t="s">
        <v>167</v>
      </c>
      <c r="C178" s="38">
        <v>610</v>
      </c>
      <c r="D178" s="65">
        <f>1195.1-280.2</f>
        <v>914.89999999999986</v>
      </c>
    </row>
    <row r="179" spans="1:4" ht="42.75" customHeight="1">
      <c r="A179" s="9" t="s">
        <v>233</v>
      </c>
      <c r="B179" s="37" t="s">
        <v>234</v>
      </c>
      <c r="C179" s="55"/>
      <c r="D179" s="75">
        <f>D182+D180</f>
        <v>2372.1999999999998</v>
      </c>
    </row>
    <row r="180" spans="1:4" ht="20.25" customHeight="1">
      <c r="A180" s="59" t="s">
        <v>8</v>
      </c>
      <c r="B180" s="38" t="s">
        <v>234</v>
      </c>
      <c r="C180" s="55">
        <v>500</v>
      </c>
      <c r="D180" s="68">
        <f>D181</f>
        <v>2372.1999999999998</v>
      </c>
    </row>
    <row r="181" spans="1:4" ht="21.75" customHeight="1">
      <c r="A181" s="29" t="s">
        <v>11</v>
      </c>
      <c r="B181" s="38" t="s">
        <v>234</v>
      </c>
      <c r="C181" s="55">
        <v>540</v>
      </c>
      <c r="D181" s="68">
        <v>2372.1999999999998</v>
      </c>
    </row>
    <row r="182" spans="1:4" ht="0.75" customHeight="1">
      <c r="A182" s="59" t="s">
        <v>77</v>
      </c>
      <c r="B182" s="38" t="s">
        <v>234</v>
      </c>
      <c r="C182" s="55">
        <v>600</v>
      </c>
      <c r="D182" s="68">
        <f>D183</f>
        <v>0</v>
      </c>
    </row>
    <row r="183" spans="1:4" ht="18" hidden="1" customHeight="1">
      <c r="A183" s="29" t="s">
        <v>24</v>
      </c>
      <c r="B183" s="38" t="s">
        <v>234</v>
      </c>
      <c r="C183" s="55">
        <v>610</v>
      </c>
      <c r="D183" s="68"/>
    </row>
    <row r="184" spans="1:4" s="4" customFormat="1" ht="18" customHeight="1">
      <c r="A184" s="9" t="s">
        <v>263</v>
      </c>
      <c r="B184" s="37" t="s">
        <v>262</v>
      </c>
      <c r="C184" s="55"/>
      <c r="D184" s="75">
        <f>D185</f>
        <v>59.8</v>
      </c>
    </row>
    <row r="185" spans="1:4" s="4" customFormat="1" ht="27" customHeight="1">
      <c r="A185" s="59" t="s">
        <v>77</v>
      </c>
      <c r="B185" s="38" t="s">
        <v>262</v>
      </c>
      <c r="C185" s="55">
        <v>600</v>
      </c>
      <c r="D185" s="68">
        <f>D186</f>
        <v>59.8</v>
      </c>
    </row>
    <row r="186" spans="1:4" s="4" customFormat="1" ht="18" customHeight="1">
      <c r="A186" s="29" t="s">
        <v>24</v>
      </c>
      <c r="B186" s="38" t="s">
        <v>262</v>
      </c>
      <c r="C186" s="55">
        <v>610</v>
      </c>
      <c r="D186" s="68">
        <v>59.8</v>
      </c>
    </row>
    <row r="187" spans="1:4" ht="63.75" customHeight="1">
      <c r="A187" s="53" t="s">
        <v>200</v>
      </c>
      <c r="B187" s="37" t="s">
        <v>235</v>
      </c>
      <c r="C187" s="54"/>
      <c r="D187" s="75">
        <f>D188</f>
        <v>3253.8</v>
      </c>
    </row>
    <row r="188" spans="1:4" ht="28.5" customHeight="1">
      <c r="A188" s="59" t="s">
        <v>77</v>
      </c>
      <c r="B188" s="37" t="s">
        <v>235</v>
      </c>
      <c r="C188" s="55">
        <v>600</v>
      </c>
      <c r="D188" s="68">
        <f>D189</f>
        <v>3253.8</v>
      </c>
    </row>
    <row r="189" spans="1:4" ht="18" customHeight="1">
      <c r="A189" s="59" t="s">
        <v>24</v>
      </c>
      <c r="B189" s="37" t="s">
        <v>235</v>
      </c>
      <c r="C189" s="55">
        <v>610</v>
      </c>
      <c r="D189" s="68">
        <v>3253.8</v>
      </c>
    </row>
    <row r="190" spans="1:4" ht="29.25" customHeight="1">
      <c r="A190" s="9" t="s">
        <v>236</v>
      </c>
      <c r="B190" s="37" t="s">
        <v>238</v>
      </c>
      <c r="C190" s="55"/>
      <c r="D190" s="75">
        <f>D191</f>
        <v>5011.6000000000004</v>
      </c>
    </row>
    <row r="191" spans="1:4" ht="20.25" customHeight="1">
      <c r="A191" s="9" t="s">
        <v>237</v>
      </c>
      <c r="B191" s="37" t="s">
        <v>239</v>
      </c>
      <c r="C191" s="55"/>
      <c r="D191" s="75">
        <f>D192</f>
        <v>5011.6000000000004</v>
      </c>
    </row>
    <row r="192" spans="1:4" ht="27.75" customHeight="1">
      <c r="A192" s="59" t="s">
        <v>77</v>
      </c>
      <c r="B192" s="38" t="s">
        <v>239</v>
      </c>
      <c r="C192" s="55">
        <v>600</v>
      </c>
      <c r="D192" s="68">
        <f>D193</f>
        <v>5011.6000000000004</v>
      </c>
    </row>
    <row r="193" spans="1:4" ht="24" customHeight="1">
      <c r="A193" s="59" t="s">
        <v>24</v>
      </c>
      <c r="B193" s="38" t="s">
        <v>239</v>
      </c>
      <c r="C193" s="55">
        <v>610</v>
      </c>
      <c r="D193" s="68">
        <v>5011.6000000000004</v>
      </c>
    </row>
    <row r="194" spans="1:4" ht="31.5" customHeight="1">
      <c r="A194" s="9" t="s">
        <v>168</v>
      </c>
      <c r="B194" s="90" t="s">
        <v>169</v>
      </c>
      <c r="C194" s="42"/>
      <c r="D194" s="67">
        <f>D195</f>
        <v>372.9</v>
      </c>
    </row>
    <row r="195" spans="1:4" ht="20.25" customHeight="1">
      <c r="A195" s="9" t="s">
        <v>87</v>
      </c>
      <c r="B195" s="90" t="s">
        <v>170</v>
      </c>
      <c r="C195" s="42"/>
      <c r="D195" s="71">
        <f>D196</f>
        <v>372.9</v>
      </c>
    </row>
    <row r="196" spans="1:4" ht="26.25" customHeight="1">
      <c r="A196" s="21" t="s">
        <v>54</v>
      </c>
      <c r="B196" s="43" t="s">
        <v>170</v>
      </c>
      <c r="C196" s="43">
        <v>200</v>
      </c>
      <c r="D196" s="72">
        <f>D197</f>
        <v>372.9</v>
      </c>
    </row>
    <row r="197" spans="1:4" ht="26.25" customHeight="1">
      <c r="A197" s="21" t="s">
        <v>55</v>
      </c>
      <c r="B197" s="43" t="s">
        <v>170</v>
      </c>
      <c r="C197" s="43">
        <v>240</v>
      </c>
      <c r="D197" s="72">
        <v>372.9</v>
      </c>
    </row>
    <row r="198" spans="1:4" ht="88.5" customHeight="1">
      <c r="A198" s="23" t="s">
        <v>197</v>
      </c>
      <c r="B198" s="89" t="s">
        <v>57</v>
      </c>
      <c r="C198" s="44"/>
      <c r="D198" s="85">
        <f>D199+D204+D216+D221</f>
        <v>62365.1</v>
      </c>
    </row>
    <row r="199" spans="1:4" ht="34.5" customHeight="1">
      <c r="A199" s="22" t="s">
        <v>90</v>
      </c>
      <c r="B199" s="37" t="s">
        <v>92</v>
      </c>
      <c r="C199" s="36"/>
      <c r="D199" s="64">
        <f>D200</f>
        <v>15.6</v>
      </c>
    </row>
    <row r="200" spans="1:4" ht="21.75" customHeight="1">
      <c r="A200" s="10" t="s">
        <v>91</v>
      </c>
      <c r="B200" s="37" t="s">
        <v>96</v>
      </c>
      <c r="C200" s="41"/>
      <c r="D200" s="64">
        <f>D201</f>
        <v>15.6</v>
      </c>
    </row>
    <row r="201" spans="1:4" ht="15" customHeight="1">
      <c r="A201" s="9" t="s">
        <v>4</v>
      </c>
      <c r="B201" s="37" t="s">
        <v>97</v>
      </c>
      <c r="C201" s="41"/>
      <c r="D201" s="64">
        <f>D202</f>
        <v>15.6</v>
      </c>
    </row>
    <row r="202" spans="1:4" ht="18.75" customHeight="1">
      <c r="A202" s="29" t="s">
        <v>88</v>
      </c>
      <c r="B202" s="38" t="s">
        <v>97</v>
      </c>
      <c r="C202" s="38">
        <v>700</v>
      </c>
      <c r="D202" s="28">
        <f>D203</f>
        <v>15.6</v>
      </c>
    </row>
    <row r="203" spans="1:4" ht="12.75" customHeight="1">
      <c r="A203" s="29" t="s">
        <v>22</v>
      </c>
      <c r="B203" s="38" t="s">
        <v>97</v>
      </c>
      <c r="C203" s="38">
        <v>730</v>
      </c>
      <c r="D203" s="28">
        <v>15.6</v>
      </c>
    </row>
    <row r="204" spans="1:4" ht="61.5" customHeight="1">
      <c r="A204" s="16" t="s">
        <v>93</v>
      </c>
      <c r="B204" s="37" t="s">
        <v>98</v>
      </c>
      <c r="C204" s="36"/>
      <c r="D204" s="64">
        <f>D205+D212</f>
        <v>35714.9</v>
      </c>
    </row>
    <row r="205" spans="1:4" ht="34.5" customHeight="1">
      <c r="A205" s="10" t="s">
        <v>94</v>
      </c>
      <c r="B205" s="37" t="s">
        <v>99</v>
      </c>
      <c r="C205" s="41"/>
      <c r="D205" s="64">
        <f>D206+D209</f>
        <v>26634</v>
      </c>
    </row>
    <row r="206" spans="1:4" ht="25.5">
      <c r="A206" s="29" t="s">
        <v>10</v>
      </c>
      <c r="B206" s="38" t="s">
        <v>147</v>
      </c>
      <c r="C206" s="38"/>
      <c r="D206" s="28">
        <f>D207</f>
        <v>21403</v>
      </c>
    </row>
    <row r="207" spans="1:4">
      <c r="A207" s="30" t="s">
        <v>8</v>
      </c>
      <c r="B207" s="38" t="s">
        <v>147</v>
      </c>
      <c r="C207" s="38">
        <v>500</v>
      </c>
      <c r="D207" s="28">
        <f>D208</f>
        <v>21403</v>
      </c>
    </row>
    <row r="208" spans="1:4">
      <c r="A208" s="29" t="s">
        <v>95</v>
      </c>
      <c r="B208" s="38" t="s">
        <v>147</v>
      </c>
      <c r="C208" s="38">
        <v>510</v>
      </c>
      <c r="D208" s="28">
        <v>21403</v>
      </c>
    </row>
    <row r="209" spans="1:4" ht="90">
      <c r="A209" s="9" t="s">
        <v>33</v>
      </c>
      <c r="B209" s="37" t="s">
        <v>116</v>
      </c>
      <c r="C209" s="41"/>
      <c r="D209" s="64">
        <f>D210</f>
        <v>5231</v>
      </c>
    </row>
    <row r="210" spans="1:4">
      <c r="A210" s="30" t="s">
        <v>8</v>
      </c>
      <c r="B210" s="38" t="s">
        <v>116</v>
      </c>
      <c r="C210" s="38">
        <v>500</v>
      </c>
      <c r="D210" s="28">
        <f>D211</f>
        <v>5231</v>
      </c>
    </row>
    <row r="211" spans="1:4">
      <c r="A211" s="29" t="s">
        <v>95</v>
      </c>
      <c r="B211" s="38" t="s">
        <v>116</v>
      </c>
      <c r="C211" s="38">
        <v>510</v>
      </c>
      <c r="D211" s="28">
        <v>5231</v>
      </c>
    </row>
    <row r="212" spans="1:4" ht="30">
      <c r="A212" s="10" t="s">
        <v>100</v>
      </c>
      <c r="B212" s="37" t="s">
        <v>101</v>
      </c>
      <c r="C212" s="41"/>
      <c r="D212" s="64">
        <f>D213</f>
        <v>9080.9</v>
      </c>
    </row>
    <row r="213" spans="1:4">
      <c r="A213" s="29" t="s">
        <v>23</v>
      </c>
      <c r="B213" s="38" t="s">
        <v>148</v>
      </c>
      <c r="C213" s="38"/>
      <c r="D213" s="28">
        <f>D214</f>
        <v>9080.9</v>
      </c>
    </row>
    <row r="214" spans="1:4">
      <c r="A214" s="30" t="s">
        <v>8</v>
      </c>
      <c r="B214" s="38" t="s">
        <v>148</v>
      </c>
      <c r="C214" s="38">
        <v>500</v>
      </c>
      <c r="D214" s="28">
        <f>D215</f>
        <v>9080.9</v>
      </c>
    </row>
    <row r="215" spans="1:4">
      <c r="A215" s="29" t="s">
        <v>95</v>
      </c>
      <c r="B215" s="38" t="s">
        <v>148</v>
      </c>
      <c r="C215" s="38">
        <v>510</v>
      </c>
      <c r="D215" s="28">
        <v>9080.9</v>
      </c>
    </row>
    <row r="216" spans="1:4" ht="30.75" customHeight="1">
      <c r="A216" s="16" t="s">
        <v>102</v>
      </c>
      <c r="B216" s="37" t="s">
        <v>103</v>
      </c>
      <c r="C216" s="45"/>
      <c r="D216" s="64">
        <f>D217</f>
        <v>2121.9</v>
      </c>
    </row>
    <row r="217" spans="1:4" ht="51.75" customHeight="1">
      <c r="A217" s="10" t="s">
        <v>104</v>
      </c>
      <c r="B217" s="37" t="s">
        <v>105</v>
      </c>
      <c r="C217" s="46"/>
      <c r="D217" s="64">
        <f>D218</f>
        <v>2121.9</v>
      </c>
    </row>
    <row r="218" spans="1:4" ht="40.5" customHeight="1">
      <c r="A218" s="29" t="s">
        <v>12</v>
      </c>
      <c r="B218" s="38" t="s">
        <v>149</v>
      </c>
      <c r="C218" s="37"/>
      <c r="D218" s="64">
        <f>D219</f>
        <v>2121.9</v>
      </c>
    </row>
    <row r="219" spans="1:4" ht="22.5" customHeight="1">
      <c r="A219" s="29" t="s">
        <v>8</v>
      </c>
      <c r="B219" s="38" t="s">
        <v>149</v>
      </c>
      <c r="C219" s="38">
        <v>500</v>
      </c>
      <c r="D219" s="28">
        <f>D220</f>
        <v>2121.9</v>
      </c>
    </row>
    <row r="220" spans="1:4" ht="21.75" customHeight="1">
      <c r="A220" s="29" t="s">
        <v>11</v>
      </c>
      <c r="B220" s="38" t="s">
        <v>149</v>
      </c>
      <c r="C220" s="38">
        <v>540</v>
      </c>
      <c r="D220" s="28">
        <v>2121.9</v>
      </c>
    </row>
    <row r="221" spans="1:4" ht="24" customHeight="1">
      <c r="A221" s="98" t="s">
        <v>89</v>
      </c>
      <c r="B221" s="37" t="s">
        <v>59</v>
      </c>
      <c r="C221" s="36"/>
      <c r="D221" s="64">
        <f>D222+D229</f>
        <v>24512.699999999997</v>
      </c>
    </row>
    <row r="222" spans="1:4" ht="46.5" customHeight="1">
      <c r="A222" s="9" t="s">
        <v>58</v>
      </c>
      <c r="B222" s="37" t="s">
        <v>60</v>
      </c>
      <c r="C222" s="41"/>
      <c r="D222" s="64">
        <f>D223+D226</f>
        <v>9421.4</v>
      </c>
    </row>
    <row r="223" spans="1:4" ht="15.75" customHeight="1">
      <c r="A223" s="9" t="s">
        <v>1</v>
      </c>
      <c r="B223" s="37" t="s">
        <v>150</v>
      </c>
      <c r="C223" s="41"/>
      <c r="D223" s="64">
        <f>D224</f>
        <v>9202.4</v>
      </c>
    </row>
    <row r="224" spans="1:4" ht="43.5" customHeight="1">
      <c r="A224" s="12" t="s">
        <v>52</v>
      </c>
      <c r="B224" s="38" t="s">
        <v>150</v>
      </c>
      <c r="C224" s="38">
        <v>100</v>
      </c>
      <c r="D224" s="28">
        <f>D225</f>
        <v>9202.4</v>
      </c>
    </row>
    <row r="225" spans="1:4" ht="14.25" customHeight="1">
      <c r="A225" s="12" t="s">
        <v>53</v>
      </c>
      <c r="B225" s="38" t="s">
        <v>150</v>
      </c>
      <c r="C225" s="38">
        <v>120</v>
      </c>
      <c r="D225" s="65">
        <v>9202.4</v>
      </c>
    </row>
    <row r="226" spans="1:4" ht="47.25" customHeight="1">
      <c r="A226" s="9" t="s">
        <v>160</v>
      </c>
      <c r="B226" s="91" t="s">
        <v>161</v>
      </c>
      <c r="C226" s="37"/>
      <c r="D226" s="64">
        <f>D227</f>
        <v>219</v>
      </c>
    </row>
    <row r="227" spans="1:4" ht="25.5" customHeight="1">
      <c r="A227" s="12" t="s">
        <v>54</v>
      </c>
      <c r="B227" s="92" t="s">
        <v>161</v>
      </c>
      <c r="C227" s="38">
        <v>200</v>
      </c>
      <c r="D227" s="28">
        <f>D228</f>
        <v>219</v>
      </c>
    </row>
    <row r="228" spans="1:4" ht="30.75" customHeight="1">
      <c r="A228" s="12" t="s">
        <v>55</v>
      </c>
      <c r="B228" s="92" t="s">
        <v>161</v>
      </c>
      <c r="C228" s="38">
        <v>240</v>
      </c>
      <c r="D228" s="65">
        <v>219</v>
      </c>
    </row>
    <row r="229" spans="1:4" ht="44.25" customHeight="1">
      <c r="A229" s="18" t="s">
        <v>139</v>
      </c>
      <c r="B229" s="37" t="s">
        <v>140</v>
      </c>
      <c r="C229" s="41"/>
      <c r="D229" s="67">
        <f>D230+D237</f>
        <v>15091.3</v>
      </c>
    </row>
    <row r="230" spans="1:4" ht="37.5" customHeight="1" thickBot="1">
      <c r="A230" s="9" t="s">
        <v>137</v>
      </c>
      <c r="B230" s="37" t="s">
        <v>141</v>
      </c>
      <c r="C230" s="41"/>
      <c r="D230" s="67">
        <f>D231+D233+D235</f>
        <v>13075.5</v>
      </c>
    </row>
    <row r="231" spans="1:4" ht="43.5" customHeight="1" thickBot="1">
      <c r="A231" s="19" t="s">
        <v>52</v>
      </c>
      <c r="B231" s="38" t="s">
        <v>141</v>
      </c>
      <c r="C231" s="38">
        <v>100</v>
      </c>
      <c r="D231" s="65">
        <f>D232</f>
        <v>7824.6</v>
      </c>
    </row>
    <row r="232" spans="1:4" ht="30.75" customHeight="1" thickBot="1">
      <c r="A232" s="14" t="s">
        <v>61</v>
      </c>
      <c r="B232" s="38" t="s">
        <v>141</v>
      </c>
      <c r="C232" s="38">
        <v>110</v>
      </c>
      <c r="D232" s="65">
        <v>7824.6</v>
      </c>
    </row>
    <row r="233" spans="1:4" ht="30.75" customHeight="1">
      <c r="A233" s="20" t="s">
        <v>54</v>
      </c>
      <c r="B233" s="38" t="s">
        <v>141</v>
      </c>
      <c r="C233" s="38">
        <v>200</v>
      </c>
      <c r="D233" s="65">
        <f>D234</f>
        <v>5228.3999999999996</v>
      </c>
    </row>
    <row r="234" spans="1:4" ht="30.75" customHeight="1" thickBot="1">
      <c r="A234" s="12" t="s">
        <v>55</v>
      </c>
      <c r="B234" s="38" t="s">
        <v>141</v>
      </c>
      <c r="C234" s="38">
        <v>240</v>
      </c>
      <c r="D234" s="65">
        <f>5560.4-332</f>
        <v>5228.3999999999996</v>
      </c>
    </row>
    <row r="235" spans="1:4" ht="21.75" customHeight="1">
      <c r="A235" s="20" t="s">
        <v>19</v>
      </c>
      <c r="B235" s="38" t="s">
        <v>141</v>
      </c>
      <c r="C235" s="38">
        <v>800</v>
      </c>
      <c r="D235" s="65">
        <f>D236</f>
        <v>22.5</v>
      </c>
    </row>
    <row r="236" spans="1:4" ht="18" customHeight="1">
      <c r="A236" s="12" t="s">
        <v>17</v>
      </c>
      <c r="B236" s="38" t="s">
        <v>141</v>
      </c>
      <c r="C236" s="38">
        <v>850</v>
      </c>
      <c r="D236" s="65">
        <v>22.5</v>
      </c>
    </row>
    <row r="237" spans="1:4" ht="66.75" customHeight="1">
      <c r="A237" s="53" t="s">
        <v>200</v>
      </c>
      <c r="B237" s="37" t="s">
        <v>201</v>
      </c>
      <c r="C237" s="54"/>
      <c r="D237" s="75">
        <f>D238</f>
        <v>2015.8</v>
      </c>
    </row>
    <row r="238" spans="1:4" ht="45" customHeight="1">
      <c r="A238" s="25" t="s">
        <v>52</v>
      </c>
      <c r="B238" s="38" t="s">
        <v>201</v>
      </c>
      <c r="C238" s="55">
        <v>100</v>
      </c>
      <c r="D238" s="68">
        <f>D239</f>
        <v>2015.8</v>
      </c>
    </row>
    <row r="239" spans="1:4" ht="30" customHeight="1">
      <c r="A239" s="29" t="s">
        <v>61</v>
      </c>
      <c r="B239" s="38" t="s">
        <v>201</v>
      </c>
      <c r="C239" s="55">
        <v>110</v>
      </c>
      <c r="D239" s="68">
        <v>2015.8</v>
      </c>
    </row>
    <row r="240" spans="1:4" s="4" customFormat="1" ht="95.25" customHeight="1">
      <c r="A240" s="101" t="s">
        <v>191</v>
      </c>
      <c r="B240" s="89" t="s">
        <v>70</v>
      </c>
      <c r="C240" s="47"/>
      <c r="D240" s="81">
        <f>D241+D249+D252+D246</f>
        <v>3303.3</v>
      </c>
    </row>
    <row r="241" spans="1:4" ht="48.75" customHeight="1">
      <c r="A241" s="9" t="s">
        <v>14</v>
      </c>
      <c r="B241" s="37" t="s">
        <v>130</v>
      </c>
      <c r="C241" s="41"/>
      <c r="D241" s="64">
        <f>D242+D244</f>
        <v>2371</v>
      </c>
    </row>
    <row r="242" spans="1:4" ht="43.5" customHeight="1">
      <c r="A242" s="12" t="s">
        <v>52</v>
      </c>
      <c r="B242" s="38" t="s">
        <v>130</v>
      </c>
      <c r="C242" s="38">
        <v>100</v>
      </c>
      <c r="D242" s="28">
        <f>D243</f>
        <v>2365.9</v>
      </c>
    </row>
    <row r="243" spans="1:4" ht="30" customHeight="1">
      <c r="A243" s="14" t="s">
        <v>61</v>
      </c>
      <c r="B243" s="38" t="s">
        <v>130</v>
      </c>
      <c r="C243" s="38">
        <v>110</v>
      </c>
      <c r="D243" s="65">
        <v>2365.9</v>
      </c>
    </row>
    <row r="244" spans="1:4" s="4" customFormat="1" ht="18.75" customHeight="1">
      <c r="A244" s="25" t="s">
        <v>19</v>
      </c>
      <c r="B244" s="38" t="s">
        <v>130</v>
      </c>
      <c r="C244" s="55">
        <v>800</v>
      </c>
      <c r="D244" s="74">
        <f>D245</f>
        <v>5.0999999999999996</v>
      </c>
    </row>
    <row r="245" spans="1:4" s="4" customFormat="1" ht="18.75" customHeight="1">
      <c r="A245" s="25" t="s">
        <v>17</v>
      </c>
      <c r="B245" s="38" t="s">
        <v>130</v>
      </c>
      <c r="C245" s="55">
        <v>850</v>
      </c>
      <c r="D245" s="74">
        <v>5.0999999999999996</v>
      </c>
    </row>
    <row r="246" spans="1:4" ht="17.25" customHeight="1">
      <c r="A246" s="9" t="s">
        <v>9</v>
      </c>
      <c r="B246" s="37" t="s">
        <v>253</v>
      </c>
      <c r="C246" s="56"/>
      <c r="D246" s="75">
        <f>D247</f>
        <v>50</v>
      </c>
    </row>
    <row r="247" spans="1:4" ht="30" customHeight="1">
      <c r="A247" s="25" t="s">
        <v>54</v>
      </c>
      <c r="B247" s="38" t="s">
        <v>253</v>
      </c>
      <c r="C247" s="55">
        <v>200</v>
      </c>
      <c r="D247" s="74">
        <f>D248</f>
        <v>50</v>
      </c>
    </row>
    <row r="248" spans="1:4" ht="30" customHeight="1">
      <c r="A248" s="25" t="s">
        <v>55</v>
      </c>
      <c r="B248" s="38" t="s">
        <v>253</v>
      </c>
      <c r="C248" s="55">
        <v>240</v>
      </c>
      <c r="D248" s="74">
        <v>50</v>
      </c>
    </row>
    <row r="249" spans="1:4" ht="30">
      <c r="A249" s="11" t="s">
        <v>129</v>
      </c>
      <c r="B249" s="37" t="s">
        <v>151</v>
      </c>
      <c r="C249" s="41"/>
      <c r="D249" s="64">
        <f>D250</f>
        <v>25.099999999999994</v>
      </c>
    </row>
    <row r="250" spans="1:4">
      <c r="A250" s="29" t="s">
        <v>8</v>
      </c>
      <c r="B250" s="38" t="s">
        <v>151</v>
      </c>
      <c r="C250" s="38">
        <v>500</v>
      </c>
      <c r="D250" s="28">
        <f>D251</f>
        <v>25.099999999999994</v>
      </c>
    </row>
    <row r="251" spans="1:4" ht="21.75" customHeight="1">
      <c r="A251" s="29" t="s">
        <v>11</v>
      </c>
      <c r="B251" s="38" t="s">
        <v>151</v>
      </c>
      <c r="C251" s="38">
        <v>540</v>
      </c>
      <c r="D251" s="28">
        <f>58.8-33.7</f>
        <v>25.099999999999994</v>
      </c>
    </row>
    <row r="252" spans="1:4" ht="67.5" customHeight="1">
      <c r="A252" s="53" t="s">
        <v>200</v>
      </c>
      <c r="B252" s="37" t="s">
        <v>215</v>
      </c>
      <c r="C252" s="54"/>
      <c r="D252" s="75">
        <f>D253</f>
        <v>857.2</v>
      </c>
    </row>
    <row r="253" spans="1:4" ht="44.25" customHeight="1">
      <c r="A253" s="25" t="s">
        <v>52</v>
      </c>
      <c r="B253" s="38" t="s">
        <v>215</v>
      </c>
      <c r="C253" s="55">
        <v>100</v>
      </c>
      <c r="D253" s="68">
        <f>D254</f>
        <v>857.2</v>
      </c>
    </row>
    <row r="254" spans="1:4" ht="33.75" customHeight="1">
      <c r="A254" s="29" t="s">
        <v>61</v>
      </c>
      <c r="B254" s="38" t="s">
        <v>215</v>
      </c>
      <c r="C254" s="55">
        <v>110</v>
      </c>
      <c r="D254" s="68">
        <f>1717.2-860</f>
        <v>857.2</v>
      </c>
    </row>
    <row r="255" spans="1:4" ht="44.25" customHeight="1">
      <c r="A255" s="17" t="s">
        <v>192</v>
      </c>
      <c r="B255" s="89" t="s">
        <v>119</v>
      </c>
      <c r="C255" s="48"/>
      <c r="D255" s="85">
        <f>D256+D280</f>
        <v>18381.099999999999</v>
      </c>
    </row>
    <row r="256" spans="1:4" ht="30" customHeight="1">
      <c r="A256" s="98" t="s">
        <v>123</v>
      </c>
      <c r="B256" s="37" t="s">
        <v>124</v>
      </c>
      <c r="C256" s="49"/>
      <c r="D256" s="67">
        <f>D257+D260+D263+D266+D271+D274+D277</f>
        <v>14925.3</v>
      </c>
    </row>
    <row r="257" spans="1:4" ht="73.5" customHeight="1">
      <c r="A257" s="9" t="s">
        <v>31</v>
      </c>
      <c r="B257" s="51" t="s">
        <v>131</v>
      </c>
      <c r="C257" s="27"/>
      <c r="D257" s="67">
        <f>D258</f>
        <v>110.9</v>
      </c>
    </row>
    <row r="258" spans="1:4" ht="17.25" customHeight="1">
      <c r="A258" s="99" t="s">
        <v>41</v>
      </c>
      <c r="B258" s="33" t="s">
        <v>131</v>
      </c>
      <c r="C258" s="38">
        <v>300</v>
      </c>
      <c r="D258" s="65">
        <f>D259</f>
        <v>110.9</v>
      </c>
    </row>
    <row r="259" spans="1:4" ht="17.25" customHeight="1">
      <c r="A259" s="99" t="s">
        <v>27</v>
      </c>
      <c r="B259" s="33" t="s">
        <v>131</v>
      </c>
      <c r="C259" s="33">
        <v>310</v>
      </c>
      <c r="D259" s="65">
        <v>110.9</v>
      </c>
    </row>
    <row r="260" spans="1:4" ht="16.5" customHeight="1">
      <c r="A260" s="9" t="s">
        <v>32</v>
      </c>
      <c r="B260" s="51" t="s">
        <v>132</v>
      </c>
      <c r="C260" s="50"/>
      <c r="D260" s="67">
        <f>D261</f>
        <v>141.9</v>
      </c>
    </row>
    <row r="261" spans="1:4" ht="13.5" customHeight="1">
      <c r="A261" s="99" t="s">
        <v>41</v>
      </c>
      <c r="B261" s="33" t="s">
        <v>132</v>
      </c>
      <c r="C261" s="38">
        <v>300</v>
      </c>
      <c r="D261" s="65">
        <f>D262</f>
        <v>141.9</v>
      </c>
    </row>
    <row r="262" spans="1:4" ht="13.5" customHeight="1">
      <c r="A262" s="29" t="s">
        <v>21</v>
      </c>
      <c r="B262" s="33" t="s">
        <v>132</v>
      </c>
      <c r="C262" s="33">
        <v>320</v>
      </c>
      <c r="D262" s="65">
        <v>141.9</v>
      </c>
    </row>
    <row r="263" spans="1:4" ht="48" customHeight="1">
      <c r="A263" s="9" t="s">
        <v>46</v>
      </c>
      <c r="B263" s="51" t="s">
        <v>133</v>
      </c>
      <c r="C263" s="41"/>
      <c r="D263" s="64">
        <f>D264</f>
        <v>1330.3</v>
      </c>
    </row>
    <row r="264" spans="1:4" ht="17.25" customHeight="1">
      <c r="A264" s="99" t="s">
        <v>41</v>
      </c>
      <c r="B264" s="33" t="s">
        <v>133</v>
      </c>
      <c r="C264" s="38">
        <v>300</v>
      </c>
      <c r="D264" s="28">
        <f>D265</f>
        <v>1330.3</v>
      </c>
    </row>
    <row r="265" spans="1:4">
      <c r="A265" s="99" t="s">
        <v>27</v>
      </c>
      <c r="B265" s="33" t="s">
        <v>133</v>
      </c>
      <c r="C265" s="33">
        <v>310</v>
      </c>
      <c r="D265" s="28">
        <v>1330.3</v>
      </c>
    </row>
    <row r="266" spans="1:4" ht="15">
      <c r="A266" s="9" t="s">
        <v>47</v>
      </c>
      <c r="B266" s="51" t="s">
        <v>134</v>
      </c>
      <c r="C266" s="41"/>
      <c r="D266" s="64">
        <f>D269+D267</f>
        <v>890.6</v>
      </c>
    </row>
    <row r="267" spans="1:4" ht="14.25" hidden="1">
      <c r="A267" s="59" t="s">
        <v>49</v>
      </c>
      <c r="B267" s="33" t="s">
        <v>134</v>
      </c>
      <c r="C267" s="38">
        <v>200</v>
      </c>
      <c r="D267" s="28">
        <f>D268</f>
        <v>0</v>
      </c>
    </row>
    <row r="268" spans="1:4" ht="14.25" hidden="1">
      <c r="A268" s="59" t="s">
        <v>25</v>
      </c>
      <c r="B268" s="33" t="s">
        <v>134</v>
      </c>
      <c r="C268" s="38">
        <v>240</v>
      </c>
      <c r="D268" s="28"/>
    </row>
    <row r="269" spans="1:4">
      <c r="A269" s="99" t="s">
        <v>41</v>
      </c>
      <c r="B269" s="33" t="s">
        <v>134</v>
      </c>
      <c r="C269" s="38">
        <v>300</v>
      </c>
      <c r="D269" s="28">
        <f>D270</f>
        <v>890.6</v>
      </c>
    </row>
    <row r="270" spans="1:4">
      <c r="A270" s="29" t="s">
        <v>21</v>
      </c>
      <c r="B270" s="33" t="s">
        <v>134</v>
      </c>
      <c r="C270" s="38">
        <v>320</v>
      </c>
      <c r="D270" s="28">
        <v>890.6</v>
      </c>
    </row>
    <row r="271" spans="1:4" ht="56.25" customHeight="1">
      <c r="A271" s="9" t="s">
        <v>48</v>
      </c>
      <c r="B271" s="51" t="s">
        <v>135</v>
      </c>
      <c r="C271" s="41"/>
      <c r="D271" s="64">
        <f>D272</f>
        <v>9268.1</v>
      </c>
    </row>
    <row r="272" spans="1:4">
      <c r="A272" s="99" t="s">
        <v>41</v>
      </c>
      <c r="B272" s="33" t="s">
        <v>135</v>
      </c>
      <c r="C272" s="38">
        <v>300</v>
      </c>
      <c r="D272" s="28">
        <f>D273</f>
        <v>9268.1</v>
      </c>
    </row>
    <row r="273" spans="1:4" ht="15" customHeight="1">
      <c r="A273" s="99" t="s">
        <v>27</v>
      </c>
      <c r="B273" s="33" t="s">
        <v>135</v>
      </c>
      <c r="C273" s="33">
        <v>310</v>
      </c>
      <c r="D273" s="28">
        <v>9268.1</v>
      </c>
    </row>
    <row r="274" spans="1:4" ht="91.5" customHeight="1">
      <c r="A274" s="31" t="s">
        <v>183</v>
      </c>
      <c r="B274" s="51" t="s">
        <v>187</v>
      </c>
      <c r="C274" s="51"/>
      <c r="D274" s="64">
        <f>D275</f>
        <v>3026.9</v>
      </c>
    </row>
    <row r="275" spans="1:4" ht="17.25" customHeight="1">
      <c r="A275" s="32" t="s">
        <v>186</v>
      </c>
      <c r="B275" s="33" t="s">
        <v>187</v>
      </c>
      <c r="C275" s="33">
        <v>400</v>
      </c>
      <c r="D275" s="28">
        <f>D276</f>
        <v>3026.9</v>
      </c>
    </row>
    <row r="276" spans="1:4" ht="16.5" customHeight="1">
      <c r="A276" s="99" t="s">
        <v>184</v>
      </c>
      <c r="B276" s="33" t="s">
        <v>187</v>
      </c>
      <c r="C276" s="33">
        <v>410</v>
      </c>
      <c r="D276" s="28">
        <v>3026.9</v>
      </c>
    </row>
    <row r="277" spans="1:4" ht="82.5" customHeight="1">
      <c r="A277" s="31" t="s">
        <v>185</v>
      </c>
      <c r="B277" s="51" t="s">
        <v>188</v>
      </c>
      <c r="C277" s="27"/>
      <c r="D277" s="64">
        <f>D278</f>
        <v>156.6</v>
      </c>
    </row>
    <row r="278" spans="1:4" ht="33.75" customHeight="1">
      <c r="A278" s="25" t="s">
        <v>54</v>
      </c>
      <c r="B278" s="33" t="s">
        <v>188</v>
      </c>
      <c r="C278" s="33">
        <v>200</v>
      </c>
      <c r="D278" s="28">
        <f>D279</f>
        <v>156.6</v>
      </c>
    </row>
    <row r="279" spans="1:4" ht="28.5" customHeight="1">
      <c r="A279" s="25" t="s">
        <v>55</v>
      </c>
      <c r="B279" s="33" t="s">
        <v>188</v>
      </c>
      <c r="C279" s="33">
        <v>240</v>
      </c>
      <c r="D279" s="28">
        <v>156.6</v>
      </c>
    </row>
    <row r="280" spans="1:4" ht="32.25" customHeight="1">
      <c r="A280" s="98" t="s">
        <v>122</v>
      </c>
      <c r="B280" s="37" t="s">
        <v>120</v>
      </c>
      <c r="C280" s="36"/>
      <c r="D280" s="67">
        <f>D281+D288</f>
        <v>3455.8</v>
      </c>
    </row>
    <row r="281" spans="1:4" ht="47.25" customHeight="1">
      <c r="A281" s="9" t="s">
        <v>15</v>
      </c>
      <c r="B281" s="37" t="s">
        <v>121</v>
      </c>
      <c r="C281" s="38"/>
      <c r="D281" s="67">
        <f>D282+D284+D286</f>
        <v>3453.8</v>
      </c>
    </row>
    <row r="282" spans="1:4" ht="42.75" customHeight="1">
      <c r="A282" s="12" t="s">
        <v>52</v>
      </c>
      <c r="B282" s="38" t="s">
        <v>121</v>
      </c>
      <c r="C282" s="38">
        <v>100</v>
      </c>
      <c r="D282" s="65">
        <f>D283</f>
        <v>3067.5</v>
      </c>
    </row>
    <row r="283" spans="1:4" ht="27" customHeight="1">
      <c r="A283" s="14" t="s">
        <v>61</v>
      </c>
      <c r="B283" s="38" t="s">
        <v>121</v>
      </c>
      <c r="C283" s="38">
        <v>110</v>
      </c>
      <c r="D283" s="65">
        <v>3067.5</v>
      </c>
    </row>
    <row r="284" spans="1:4" ht="24.75" customHeight="1">
      <c r="A284" s="25" t="s">
        <v>54</v>
      </c>
      <c r="B284" s="38" t="s">
        <v>121</v>
      </c>
      <c r="C284" s="38">
        <v>200</v>
      </c>
      <c r="D284" s="65">
        <f>D285</f>
        <v>383.9</v>
      </c>
    </row>
    <row r="285" spans="1:4" ht="27.75" customHeight="1">
      <c r="A285" s="25" t="s">
        <v>55</v>
      </c>
      <c r="B285" s="38" t="s">
        <v>121</v>
      </c>
      <c r="C285" s="38">
        <v>240</v>
      </c>
      <c r="D285" s="65">
        <v>383.9</v>
      </c>
    </row>
    <row r="286" spans="1:4" ht="15.75" customHeight="1">
      <c r="A286" s="25" t="s">
        <v>19</v>
      </c>
      <c r="B286" s="38" t="s">
        <v>121</v>
      </c>
      <c r="C286" s="55">
        <v>800</v>
      </c>
      <c r="D286" s="74">
        <f>D287</f>
        <v>2.4</v>
      </c>
    </row>
    <row r="287" spans="1:4" ht="15.75" customHeight="1" thickBot="1">
      <c r="A287" s="25" t="s">
        <v>17</v>
      </c>
      <c r="B287" s="38" t="s">
        <v>121</v>
      </c>
      <c r="C287" s="55">
        <v>850</v>
      </c>
      <c r="D287" s="74">
        <v>2.4</v>
      </c>
    </row>
    <row r="288" spans="1:4" ht="33.75" customHeight="1" thickBot="1">
      <c r="A288" s="26" t="s">
        <v>182</v>
      </c>
      <c r="B288" s="37" t="s">
        <v>254</v>
      </c>
      <c r="C288" s="37"/>
      <c r="D288" s="67">
        <f>D289</f>
        <v>2</v>
      </c>
    </row>
    <row r="289" spans="1:4" ht="27.75" customHeight="1">
      <c r="A289" s="12" t="s">
        <v>55</v>
      </c>
      <c r="B289" s="38" t="s">
        <v>254</v>
      </c>
      <c r="C289" s="38">
        <v>200</v>
      </c>
      <c r="D289" s="65">
        <f>D290</f>
        <v>2</v>
      </c>
    </row>
    <row r="290" spans="1:4" ht="27.75" customHeight="1">
      <c r="A290" s="25" t="s">
        <v>54</v>
      </c>
      <c r="B290" s="38" t="s">
        <v>254</v>
      </c>
      <c r="C290" s="38">
        <v>240</v>
      </c>
      <c r="D290" s="65">
        <v>2</v>
      </c>
    </row>
    <row r="291" spans="1:4" s="109" customFormat="1" ht="46.5" customHeight="1">
      <c r="A291" s="62" t="s">
        <v>268</v>
      </c>
      <c r="B291" s="89" t="s">
        <v>269</v>
      </c>
      <c r="C291" s="47"/>
      <c r="D291" s="110">
        <f>D292</f>
        <v>7118.5</v>
      </c>
    </row>
    <row r="292" spans="1:4" ht="27.75" customHeight="1">
      <c r="A292" s="31" t="s">
        <v>265</v>
      </c>
      <c r="B292" s="37" t="s">
        <v>270</v>
      </c>
      <c r="C292" s="55"/>
      <c r="D292" s="65">
        <f>D293</f>
        <v>7118.5</v>
      </c>
    </row>
    <row r="293" spans="1:4" ht="16.5" customHeight="1">
      <c r="A293" s="107" t="s">
        <v>8</v>
      </c>
      <c r="B293" s="38" t="s">
        <v>270</v>
      </c>
      <c r="C293" s="55">
        <v>500</v>
      </c>
      <c r="D293" s="65">
        <f>D294</f>
        <v>7118.5</v>
      </c>
    </row>
    <row r="294" spans="1:4" ht="15.75" customHeight="1">
      <c r="A294" s="108" t="s">
        <v>11</v>
      </c>
      <c r="B294" s="38" t="s">
        <v>270</v>
      </c>
      <c r="C294" s="55">
        <v>540</v>
      </c>
      <c r="D294" s="65">
        <v>7118.5</v>
      </c>
    </row>
    <row r="295" spans="1:4" ht="26.25" customHeight="1">
      <c r="A295" s="17" t="s">
        <v>50</v>
      </c>
      <c r="B295" s="89" t="s">
        <v>51</v>
      </c>
      <c r="C295" s="35"/>
      <c r="D295" s="81">
        <f>D296+D299+D309+D312+D315+D320+D326+D323+D332+D335+D338+D343+D353+D359+D367+D370+D375+D306+D329</f>
        <v>80504.799999999988</v>
      </c>
    </row>
    <row r="296" spans="1:4" ht="45">
      <c r="A296" s="9" t="s">
        <v>171</v>
      </c>
      <c r="B296" s="37" t="s">
        <v>172</v>
      </c>
      <c r="C296" s="37"/>
      <c r="D296" s="64">
        <f>D297</f>
        <v>1500</v>
      </c>
    </row>
    <row r="297" spans="1:4" ht="25.5">
      <c r="A297" s="34" t="s">
        <v>77</v>
      </c>
      <c r="B297" s="38" t="s">
        <v>172</v>
      </c>
      <c r="C297" s="38">
        <v>600</v>
      </c>
      <c r="D297" s="28">
        <f>D298</f>
        <v>1500</v>
      </c>
    </row>
    <row r="298" spans="1:4">
      <c r="A298" s="34" t="s">
        <v>173</v>
      </c>
      <c r="B298" s="38" t="s">
        <v>172</v>
      </c>
      <c r="C298" s="38">
        <v>620</v>
      </c>
      <c r="D298" s="28">
        <v>1500</v>
      </c>
    </row>
    <row r="299" spans="1:4" ht="15">
      <c r="A299" s="9" t="s">
        <v>9</v>
      </c>
      <c r="B299" s="37" t="s">
        <v>154</v>
      </c>
      <c r="C299" s="41"/>
      <c r="D299" s="64">
        <f>D304+D302+D300</f>
        <v>1552.7</v>
      </c>
    </row>
    <row r="300" spans="1:4" ht="25.5">
      <c r="A300" s="12" t="s">
        <v>55</v>
      </c>
      <c r="B300" s="38" t="s">
        <v>154</v>
      </c>
      <c r="C300" s="38">
        <v>200</v>
      </c>
      <c r="D300" s="28">
        <f>D301</f>
        <v>462</v>
      </c>
    </row>
    <row r="301" spans="1:4" ht="25.5">
      <c r="A301" s="25" t="s">
        <v>54</v>
      </c>
      <c r="B301" s="38" t="s">
        <v>154</v>
      </c>
      <c r="C301" s="38">
        <v>240</v>
      </c>
      <c r="D301" s="28">
        <v>462</v>
      </c>
    </row>
    <row r="302" spans="1:4">
      <c r="A302" s="29" t="s">
        <v>8</v>
      </c>
      <c r="B302" s="38" t="s">
        <v>154</v>
      </c>
      <c r="C302" s="38">
        <v>500</v>
      </c>
      <c r="D302" s="28">
        <f>D303</f>
        <v>723.5</v>
      </c>
    </row>
    <row r="303" spans="1:4">
      <c r="A303" s="29" t="s">
        <v>11</v>
      </c>
      <c r="B303" s="38" t="s">
        <v>154</v>
      </c>
      <c r="C303" s="38">
        <v>540</v>
      </c>
      <c r="D303" s="28">
        <v>723.5</v>
      </c>
    </row>
    <row r="304" spans="1:4">
      <c r="A304" s="29" t="s">
        <v>19</v>
      </c>
      <c r="B304" s="38" t="s">
        <v>154</v>
      </c>
      <c r="C304" s="38">
        <v>800</v>
      </c>
      <c r="D304" s="28">
        <f>D305</f>
        <v>367.2</v>
      </c>
    </row>
    <row r="305" spans="1:4">
      <c r="A305" s="29" t="s">
        <v>20</v>
      </c>
      <c r="B305" s="38" t="s">
        <v>154</v>
      </c>
      <c r="C305" s="38">
        <v>870</v>
      </c>
      <c r="D305" s="65">
        <f>113.5+253.7</f>
        <v>367.2</v>
      </c>
    </row>
    <row r="306" spans="1:4" ht="45">
      <c r="A306" s="115" t="s">
        <v>276</v>
      </c>
      <c r="B306" s="56" t="s">
        <v>275</v>
      </c>
      <c r="C306" s="56"/>
      <c r="D306" s="67">
        <f>D307</f>
        <v>100</v>
      </c>
    </row>
    <row r="307" spans="1:4">
      <c r="A307" s="29" t="s">
        <v>8</v>
      </c>
      <c r="B307" s="76" t="s">
        <v>275</v>
      </c>
      <c r="C307" s="76">
        <v>500</v>
      </c>
      <c r="D307" s="65">
        <f>D308</f>
        <v>100</v>
      </c>
    </row>
    <row r="308" spans="1:4">
      <c r="A308" s="29" t="s">
        <v>11</v>
      </c>
      <c r="B308" s="76" t="s">
        <v>275</v>
      </c>
      <c r="C308" s="76">
        <v>540</v>
      </c>
      <c r="D308" s="65">
        <v>100</v>
      </c>
    </row>
    <row r="309" spans="1:4" s="4" customFormat="1" ht="15">
      <c r="A309" s="9" t="s">
        <v>203</v>
      </c>
      <c r="B309" s="37" t="s">
        <v>205</v>
      </c>
      <c r="C309" s="57"/>
      <c r="D309" s="83">
        <f>D310</f>
        <v>19086.599999999999</v>
      </c>
    </row>
    <row r="310" spans="1:4" s="4" customFormat="1" ht="14.25">
      <c r="A310" s="59" t="s">
        <v>184</v>
      </c>
      <c r="B310" s="38" t="s">
        <v>205</v>
      </c>
      <c r="C310" s="58" t="s">
        <v>206</v>
      </c>
      <c r="D310" s="73">
        <f>D311</f>
        <v>19086.599999999999</v>
      </c>
    </row>
    <row r="311" spans="1:4" s="4" customFormat="1" ht="28.5">
      <c r="A311" s="59" t="s">
        <v>204</v>
      </c>
      <c r="B311" s="38" t="s">
        <v>205</v>
      </c>
      <c r="C311" s="58" t="s">
        <v>207</v>
      </c>
      <c r="D311" s="73">
        <v>19086.599999999999</v>
      </c>
    </row>
    <row r="312" spans="1:4" s="4" customFormat="1" ht="24.75" customHeight="1">
      <c r="A312" s="9" t="s">
        <v>5</v>
      </c>
      <c r="B312" s="37" t="s">
        <v>152</v>
      </c>
      <c r="C312" s="41"/>
      <c r="D312" s="64">
        <f>D313</f>
        <v>2490.3000000000002</v>
      </c>
    </row>
    <row r="313" spans="1:4" ht="45.75" customHeight="1">
      <c r="A313" s="12" t="s">
        <v>52</v>
      </c>
      <c r="B313" s="38" t="s">
        <v>152</v>
      </c>
      <c r="C313" s="38">
        <v>100</v>
      </c>
      <c r="D313" s="28">
        <f>D314</f>
        <v>2490.3000000000002</v>
      </c>
    </row>
    <row r="314" spans="1:4" ht="18.75" customHeight="1">
      <c r="A314" s="12" t="s">
        <v>53</v>
      </c>
      <c r="B314" s="38" t="s">
        <v>152</v>
      </c>
      <c r="C314" s="38">
        <v>120</v>
      </c>
      <c r="D314" s="28">
        <v>2490.3000000000002</v>
      </c>
    </row>
    <row r="315" spans="1:4" s="8" customFormat="1" ht="18.75" customHeight="1">
      <c r="A315" s="9" t="s">
        <v>1</v>
      </c>
      <c r="B315" s="37" t="s">
        <v>153</v>
      </c>
      <c r="C315" s="41"/>
      <c r="D315" s="64">
        <f>D316+D318</f>
        <v>1180.7</v>
      </c>
    </row>
    <row r="316" spans="1:4" ht="45" customHeight="1">
      <c r="A316" s="12" t="s">
        <v>52</v>
      </c>
      <c r="B316" s="38" t="s">
        <v>153</v>
      </c>
      <c r="C316" s="38">
        <v>100</v>
      </c>
      <c r="D316" s="28">
        <f>D317</f>
        <v>1180.7</v>
      </c>
    </row>
    <row r="317" spans="1:4" ht="21.75" customHeight="1">
      <c r="A317" s="12" t="s">
        <v>53</v>
      </c>
      <c r="B317" s="38" t="s">
        <v>153</v>
      </c>
      <c r="C317" s="38">
        <v>120</v>
      </c>
      <c r="D317" s="28">
        <v>1180.7</v>
      </c>
    </row>
    <row r="318" spans="1:4" ht="30" hidden="1" customHeight="1">
      <c r="A318" s="12" t="s">
        <v>54</v>
      </c>
      <c r="B318" s="38" t="s">
        <v>153</v>
      </c>
      <c r="C318" s="38">
        <v>200</v>
      </c>
      <c r="D318" s="28">
        <f>D319</f>
        <v>0</v>
      </c>
    </row>
    <row r="319" spans="1:4" ht="30" hidden="1" customHeight="1">
      <c r="A319" s="12" t="s">
        <v>55</v>
      </c>
      <c r="B319" s="38" t="s">
        <v>153</v>
      </c>
      <c r="C319" s="38">
        <v>240</v>
      </c>
      <c r="D319" s="28"/>
    </row>
    <row r="320" spans="1:4" s="4" customFormat="1" ht="15">
      <c r="A320" s="9" t="s">
        <v>86</v>
      </c>
      <c r="B320" s="37" t="s">
        <v>156</v>
      </c>
      <c r="C320" s="41"/>
      <c r="D320" s="64">
        <f>D321</f>
        <v>1494.9</v>
      </c>
    </row>
    <row r="321" spans="1:4" s="4" customFormat="1">
      <c r="A321" s="29" t="s">
        <v>41</v>
      </c>
      <c r="B321" s="38" t="s">
        <v>156</v>
      </c>
      <c r="C321" s="38">
        <v>300</v>
      </c>
      <c r="D321" s="28">
        <f>D322</f>
        <v>1494.9</v>
      </c>
    </row>
    <row r="322" spans="1:4" s="4" customFormat="1">
      <c r="A322" s="29" t="s">
        <v>21</v>
      </c>
      <c r="B322" s="38" t="s">
        <v>156</v>
      </c>
      <c r="C322" s="38">
        <v>320</v>
      </c>
      <c r="D322" s="65">
        <v>1494.9</v>
      </c>
    </row>
    <row r="323" spans="1:4" ht="38.25">
      <c r="A323" s="103" t="s">
        <v>12</v>
      </c>
      <c r="B323" s="37" t="s">
        <v>257</v>
      </c>
      <c r="C323" s="38"/>
      <c r="D323" s="64">
        <f>D324</f>
        <v>2880.8999999999996</v>
      </c>
    </row>
    <row r="324" spans="1:4">
      <c r="A324" s="29" t="s">
        <v>8</v>
      </c>
      <c r="B324" s="38" t="s">
        <v>257</v>
      </c>
      <c r="C324" s="38">
        <v>500</v>
      </c>
      <c r="D324" s="28">
        <f>D325</f>
        <v>2880.8999999999996</v>
      </c>
    </row>
    <row r="325" spans="1:4">
      <c r="A325" s="29" t="s">
        <v>11</v>
      </c>
      <c r="B325" s="38" t="s">
        <v>257</v>
      </c>
      <c r="C325" s="38">
        <v>540</v>
      </c>
      <c r="D325" s="28">
        <f>2408.1+632.8+60-220</f>
        <v>2880.8999999999996</v>
      </c>
    </row>
    <row r="326" spans="1:4" s="4" customFormat="1" ht="30">
      <c r="A326" s="9" t="s">
        <v>13</v>
      </c>
      <c r="B326" s="37" t="s">
        <v>125</v>
      </c>
      <c r="C326" s="41"/>
      <c r="D326" s="64">
        <f>D327</f>
        <v>1916.1</v>
      </c>
    </row>
    <row r="327" spans="1:4" s="4" customFormat="1">
      <c r="A327" s="29" t="s">
        <v>8</v>
      </c>
      <c r="B327" s="38" t="s">
        <v>125</v>
      </c>
      <c r="C327" s="38">
        <v>500</v>
      </c>
      <c r="D327" s="28">
        <f>D328</f>
        <v>1916.1</v>
      </c>
    </row>
    <row r="328" spans="1:4" s="4" customFormat="1" ht="12.75" customHeight="1">
      <c r="A328" s="29" t="s">
        <v>18</v>
      </c>
      <c r="B328" s="38" t="s">
        <v>125</v>
      </c>
      <c r="C328" s="38">
        <v>530</v>
      </c>
      <c r="D328" s="28">
        <v>1916.1</v>
      </c>
    </row>
    <row r="329" spans="1:4" s="4" customFormat="1" ht="12.75" customHeight="1">
      <c r="A329" s="106" t="s">
        <v>278</v>
      </c>
      <c r="B329" s="56" t="s">
        <v>277</v>
      </c>
      <c r="C329" s="55"/>
      <c r="D329" s="28">
        <f>D330</f>
        <v>7956.5</v>
      </c>
    </row>
    <row r="330" spans="1:4" s="4" customFormat="1" ht="12.75" customHeight="1">
      <c r="A330" s="107" t="s">
        <v>8</v>
      </c>
      <c r="B330" s="76" t="s">
        <v>277</v>
      </c>
      <c r="C330" s="55">
        <v>500</v>
      </c>
      <c r="D330" s="28">
        <f>D331</f>
        <v>7956.5</v>
      </c>
    </row>
    <row r="331" spans="1:4" s="4" customFormat="1" ht="12.75" customHeight="1">
      <c r="A331" s="108" t="s">
        <v>11</v>
      </c>
      <c r="B331" s="76" t="s">
        <v>277</v>
      </c>
      <c r="C331" s="55">
        <v>540</v>
      </c>
      <c r="D331" s="28">
        <v>7956.5</v>
      </c>
    </row>
    <row r="332" spans="1:4" s="4" customFormat="1" ht="15.75" customHeight="1">
      <c r="A332" s="9" t="s">
        <v>29</v>
      </c>
      <c r="B332" s="37" t="s">
        <v>155</v>
      </c>
      <c r="C332" s="37"/>
      <c r="D332" s="67">
        <f>D333</f>
        <v>7.5</v>
      </c>
    </row>
    <row r="333" spans="1:4" s="4" customFormat="1">
      <c r="A333" s="29" t="s">
        <v>41</v>
      </c>
      <c r="B333" s="38" t="s">
        <v>155</v>
      </c>
      <c r="C333" s="38">
        <v>300</v>
      </c>
      <c r="D333" s="65">
        <f>D334</f>
        <v>7.5</v>
      </c>
    </row>
    <row r="334" spans="1:4" s="4" customFormat="1">
      <c r="A334" s="99" t="s">
        <v>27</v>
      </c>
      <c r="B334" s="38" t="s">
        <v>155</v>
      </c>
      <c r="C334" s="38">
        <v>310</v>
      </c>
      <c r="D334" s="65">
        <v>7.5</v>
      </c>
    </row>
    <row r="335" spans="1:4" ht="75">
      <c r="A335" s="9" t="s">
        <v>44</v>
      </c>
      <c r="B335" s="91" t="s">
        <v>127</v>
      </c>
      <c r="C335" s="40"/>
      <c r="D335" s="64">
        <f>D336</f>
        <v>111</v>
      </c>
    </row>
    <row r="336" spans="1:4">
      <c r="A336" s="29" t="s">
        <v>19</v>
      </c>
      <c r="B336" s="92" t="s">
        <v>127</v>
      </c>
      <c r="C336" s="52" t="s">
        <v>37</v>
      </c>
      <c r="D336" s="28">
        <f>D337</f>
        <v>111</v>
      </c>
    </row>
    <row r="337" spans="1:4" ht="25.5">
      <c r="A337" s="29" t="s">
        <v>36</v>
      </c>
      <c r="B337" s="92" t="s">
        <v>127</v>
      </c>
      <c r="C337" s="52" t="s">
        <v>38</v>
      </c>
      <c r="D337" s="28">
        <v>111</v>
      </c>
    </row>
    <row r="338" spans="1:4" s="2" customFormat="1" ht="30">
      <c r="A338" s="9" t="s">
        <v>43</v>
      </c>
      <c r="B338" s="91" t="s">
        <v>109</v>
      </c>
      <c r="C338" s="41"/>
      <c r="D338" s="84">
        <f>D339+D341</f>
        <v>2.6</v>
      </c>
    </row>
    <row r="339" spans="1:4" ht="38.25" customHeight="1">
      <c r="A339" s="12" t="s">
        <v>54</v>
      </c>
      <c r="B339" s="92" t="s">
        <v>109</v>
      </c>
      <c r="C339" s="38">
        <v>200</v>
      </c>
      <c r="D339" s="66">
        <f>D340</f>
        <v>1.7</v>
      </c>
    </row>
    <row r="340" spans="1:4" ht="25.5">
      <c r="A340" s="12" t="s">
        <v>55</v>
      </c>
      <c r="B340" s="92" t="s">
        <v>109</v>
      </c>
      <c r="C340" s="38">
        <v>240</v>
      </c>
      <c r="D340" s="66">
        <v>1.7</v>
      </c>
    </row>
    <row r="341" spans="1:4">
      <c r="A341" s="29" t="s">
        <v>8</v>
      </c>
      <c r="B341" s="38" t="s">
        <v>109</v>
      </c>
      <c r="C341" s="38">
        <v>500</v>
      </c>
      <c r="D341" s="28">
        <f>D342</f>
        <v>0.9</v>
      </c>
    </row>
    <row r="342" spans="1:4">
      <c r="A342" s="29" t="s">
        <v>18</v>
      </c>
      <c r="B342" s="38" t="s">
        <v>109</v>
      </c>
      <c r="C342" s="38">
        <v>530</v>
      </c>
      <c r="D342" s="28">
        <v>0.9</v>
      </c>
    </row>
    <row r="343" spans="1:4" ht="30">
      <c r="A343" s="53" t="s">
        <v>159</v>
      </c>
      <c r="B343" s="91" t="s">
        <v>158</v>
      </c>
      <c r="C343" s="37"/>
      <c r="D343" s="84">
        <f>D344+D346</f>
        <v>548.29999999999995</v>
      </c>
    </row>
    <row r="344" spans="1:4" ht="44.25" customHeight="1">
      <c r="A344" s="12" t="s">
        <v>52</v>
      </c>
      <c r="B344" s="92" t="s">
        <v>158</v>
      </c>
      <c r="C344" s="38">
        <v>100</v>
      </c>
      <c r="D344" s="66">
        <f>D345</f>
        <v>539.9</v>
      </c>
    </row>
    <row r="345" spans="1:4" ht="29.25" customHeight="1">
      <c r="A345" s="14" t="s">
        <v>61</v>
      </c>
      <c r="B345" s="92" t="s">
        <v>158</v>
      </c>
      <c r="C345" s="38">
        <v>110</v>
      </c>
      <c r="D345" s="66">
        <v>539.9</v>
      </c>
    </row>
    <row r="346" spans="1:4" ht="25.5">
      <c r="A346" s="12" t="s">
        <v>54</v>
      </c>
      <c r="B346" s="92" t="s">
        <v>158</v>
      </c>
      <c r="C346" s="38">
        <v>200</v>
      </c>
      <c r="D346" s="66">
        <f>D347</f>
        <v>8.4</v>
      </c>
    </row>
    <row r="347" spans="1:4" ht="25.5">
      <c r="A347" s="12" t="s">
        <v>55</v>
      </c>
      <c r="B347" s="92" t="s">
        <v>158</v>
      </c>
      <c r="C347" s="38">
        <v>240</v>
      </c>
      <c r="D347" s="66">
        <v>8.4</v>
      </c>
    </row>
    <row r="348" spans="1:4" s="4" customFormat="1" ht="14.25" hidden="1">
      <c r="A348" s="59" t="s">
        <v>8</v>
      </c>
      <c r="B348" s="38" t="s">
        <v>178</v>
      </c>
      <c r="C348" s="38">
        <v>500</v>
      </c>
      <c r="D348" s="28">
        <f>D349</f>
        <v>0</v>
      </c>
    </row>
    <row r="349" spans="1:4" s="4" customFormat="1" ht="14.25" hidden="1">
      <c r="A349" s="102" t="s">
        <v>176</v>
      </c>
      <c r="B349" s="38" t="s">
        <v>178</v>
      </c>
      <c r="C349" s="38">
        <v>520</v>
      </c>
      <c r="D349" s="28"/>
    </row>
    <row r="350" spans="1:4" s="4" customFormat="1" ht="45" hidden="1">
      <c r="A350" s="9" t="s">
        <v>177</v>
      </c>
      <c r="B350" s="37" t="s">
        <v>179</v>
      </c>
      <c r="C350" s="38"/>
      <c r="D350" s="64">
        <f>D351</f>
        <v>0</v>
      </c>
    </row>
    <row r="351" spans="1:4" s="4" customFormat="1" ht="14.25" hidden="1">
      <c r="A351" s="59" t="s">
        <v>8</v>
      </c>
      <c r="B351" s="38" t="s">
        <v>179</v>
      </c>
      <c r="C351" s="38">
        <v>500</v>
      </c>
      <c r="D351" s="28">
        <f>D352</f>
        <v>0</v>
      </c>
    </row>
    <row r="352" spans="1:4" s="4" customFormat="1" ht="14.25" hidden="1">
      <c r="A352" s="102" t="s">
        <v>176</v>
      </c>
      <c r="B352" s="38" t="s">
        <v>179</v>
      </c>
      <c r="C352" s="38">
        <v>520</v>
      </c>
      <c r="D352" s="28"/>
    </row>
    <row r="353" spans="1:4" s="4" customFormat="1" ht="75">
      <c r="A353" s="9" t="s">
        <v>30</v>
      </c>
      <c r="B353" s="37" t="s">
        <v>128</v>
      </c>
      <c r="C353" s="40"/>
      <c r="D353" s="64">
        <f>D354</f>
        <v>0.1</v>
      </c>
    </row>
    <row r="354" spans="1:4" s="4" customFormat="1" ht="25.5">
      <c r="A354" s="25" t="s">
        <v>54</v>
      </c>
      <c r="B354" s="38" t="s">
        <v>128</v>
      </c>
      <c r="C354" s="52" t="s">
        <v>110</v>
      </c>
      <c r="D354" s="28">
        <f>D355</f>
        <v>0.1</v>
      </c>
    </row>
    <row r="355" spans="1:4" s="4" customFormat="1" ht="25.5">
      <c r="A355" s="25" t="s">
        <v>55</v>
      </c>
      <c r="B355" s="38" t="s">
        <v>128</v>
      </c>
      <c r="C355" s="52" t="s">
        <v>26</v>
      </c>
      <c r="D355" s="28">
        <v>0.1</v>
      </c>
    </row>
    <row r="356" spans="1:4" s="4" customFormat="1" ht="10.5" hidden="1" customHeight="1">
      <c r="A356" s="9" t="s">
        <v>35</v>
      </c>
      <c r="B356" s="93" t="s">
        <v>126</v>
      </c>
      <c r="C356" s="38"/>
      <c r="D356" s="64">
        <f>D357</f>
        <v>0</v>
      </c>
    </row>
    <row r="357" spans="1:4" s="4" customFormat="1" ht="14.25" hidden="1">
      <c r="A357" s="59" t="s">
        <v>8</v>
      </c>
      <c r="B357" s="94" t="s">
        <v>126</v>
      </c>
      <c r="C357" s="38">
        <v>500</v>
      </c>
      <c r="D357" s="28">
        <f>D358</f>
        <v>0</v>
      </c>
    </row>
    <row r="358" spans="1:4" s="4" customFormat="1" hidden="1">
      <c r="A358" s="29" t="s">
        <v>11</v>
      </c>
      <c r="B358" s="94" t="s">
        <v>126</v>
      </c>
      <c r="C358" s="38">
        <v>540</v>
      </c>
      <c r="D358" s="28"/>
    </row>
    <row r="359" spans="1:4" s="4" customFormat="1" ht="15">
      <c r="A359" s="9" t="s">
        <v>16</v>
      </c>
      <c r="B359" s="37" t="s">
        <v>202</v>
      </c>
      <c r="C359" s="56"/>
      <c r="D359" s="77">
        <f>D360+D365+D362</f>
        <v>674.2</v>
      </c>
    </row>
    <row r="360" spans="1:4" s="4" customFormat="1" ht="25.5">
      <c r="A360" s="25" t="s">
        <v>54</v>
      </c>
      <c r="B360" s="38" t="s">
        <v>202</v>
      </c>
      <c r="C360" s="55">
        <v>200</v>
      </c>
      <c r="D360" s="78">
        <f>D361</f>
        <v>495.2</v>
      </c>
    </row>
    <row r="361" spans="1:4" s="4" customFormat="1" ht="25.5">
      <c r="A361" s="25" t="s">
        <v>55</v>
      </c>
      <c r="B361" s="38" t="s">
        <v>202</v>
      </c>
      <c r="C361" s="55">
        <v>240</v>
      </c>
      <c r="D361" s="78">
        <v>495.2</v>
      </c>
    </row>
    <row r="362" spans="1:4" s="4" customFormat="1">
      <c r="A362" s="29" t="s">
        <v>41</v>
      </c>
      <c r="B362" s="38" t="s">
        <v>202</v>
      </c>
      <c r="C362" s="55">
        <v>300</v>
      </c>
      <c r="D362" s="78">
        <f>D363+D364</f>
        <v>79</v>
      </c>
    </row>
    <row r="363" spans="1:4" s="4" customFormat="1">
      <c r="A363" s="108" t="s">
        <v>21</v>
      </c>
      <c r="B363" s="38" t="s">
        <v>202</v>
      </c>
      <c r="C363" s="55">
        <v>320</v>
      </c>
      <c r="D363" s="111">
        <v>25</v>
      </c>
    </row>
    <row r="364" spans="1:4" s="4" customFormat="1">
      <c r="A364" s="108" t="s">
        <v>175</v>
      </c>
      <c r="B364" s="38" t="s">
        <v>202</v>
      </c>
      <c r="C364" s="55">
        <v>350</v>
      </c>
      <c r="D364" s="111">
        <v>54</v>
      </c>
    </row>
    <row r="365" spans="1:4" s="4" customFormat="1">
      <c r="A365" s="29" t="s">
        <v>184</v>
      </c>
      <c r="B365" s="38" t="s">
        <v>202</v>
      </c>
      <c r="C365" s="55">
        <v>400</v>
      </c>
      <c r="D365" s="78">
        <f>D366</f>
        <v>100</v>
      </c>
    </row>
    <row r="366" spans="1:4" s="4" customFormat="1" ht="25.5">
      <c r="A366" s="29" t="s">
        <v>204</v>
      </c>
      <c r="B366" s="38" t="s">
        <v>202</v>
      </c>
      <c r="C366" s="55">
        <v>410</v>
      </c>
      <c r="D366" s="78">
        <v>100</v>
      </c>
    </row>
    <row r="367" spans="1:4" s="4" customFormat="1" ht="51.75">
      <c r="A367" s="103" t="s">
        <v>256</v>
      </c>
      <c r="B367" s="37" t="s">
        <v>255</v>
      </c>
      <c r="C367" s="54"/>
      <c r="D367" s="69">
        <f>D368</f>
        <v>2365</v>
      </c>
    </row>
    <row r="368" spans="1:4" s="4" customFormat="1" ht="14.25">
      <c r="A368" s="59" t="s">
        <v>8</v>
      </c>
      <c r="B368" s="38" t="s">
        <v>255</v>
      </c>
      <c r="C368" s="60">
        <v>500</v>
      </c>
      <c r="D368" s="70">
        <f>D369</f>
        <v>2365</v>
      </c>
    </row>
    <row r="369" spans="1:4" s="4" customFormat="1" ht="14.25">
      <c r="A369" s="29" t="s">
        <v>11</v>
      </c>
      <c r="B369" s="38" t="s">
        <v>255</v>
      </c>
      <c r="C369" s="60">
        <v>540</v>
      </c>
      <c r="D369" s="70">
        <v>2365</v>
      </c>
    </row>
    <row r="370" spans="1:4" s="4" customFormat="1" ht="45">
      <c r="A370" s="9" t="s">
        <v>208</v>
      </c>
      <c r="B370" s="37" t="s">
        <v>209</v>
      </c>
      <c r="C370" s="58"/>
      <c r="D370" s="69">
        <f>D371+D373</f>
        <v>21158.9</v>
      </c>
    </row>
    <row r="371" spans="1:4" s="4" customFormat="1" ht="25.5">
      <c r="A371" s="25" t="s">
        <v>54</v>
      </c>
      <c r="B371" s="38" t="s">
        <v>209</v>
      </c>
      <c r="C371" s="58" t="s">
        <v>110</v>
      </c>
      <c r="D371" s="73">
        <f>D372</f>
        <v>7263.3</v>
      </c>
    </row>
    <row r="372" spans="1:4" s="4" customFormat="1" ht="25.5">
      <c r="A372" s="25" t="s">
        <v>55</v>
      </c>
      <c r="B372" s="38" t="s">
        <v>209</v>
      </c>
      <c r="C372" s="58" t="s">
        <v>26</v>
      </c>
      <c r="D372" s="73">
        <v>7263.3</v>
      </c>
    </row>
    <row r="373" spans="1:4" s="4" customFormat="1" ht="14.25">
      <c r="A373" s="59" t="s">
        <v>8</v>
      </c>
      <c r="B373" s="38" t="s">
        <v>209</v>
      </c>
      <c r="C373" s="76">
        <v>500</v>
      </c>
      <c r="D373" s="70">
        <f>D374</f>
        <v>13895.6</v>
      </c>
    </row>
    <row r="374" spans="1:4" s="4" customFormat="1">
      <c r="A374" s="29" t="s">
        <v>11</v>
      </c>
      <c r="B374" s="38" t="s">
        <v>209</v>
      </c>
      <c r="C374" s="76">
        <v>540</v>
      </c>
      <c r="D374" s="70">
        <v>13895.6</v>
      </c>
    </row>
    <row r="375" spans="1:4" s="4" customFormat="1" ht="30">
      <c r="A375" s="63" t="s">
        <v>245</v>
      </c>
      <c r="B375" s="37" t="s">
        <v>247</v>
      </c>
      <c r="C375" s="60"/>
      <c r="D375" s="69">
        <f>D376</f>
        <v>15478.5</v>
      </c>
    </row>
    <row r="376" spans="1:4" s="4" customFormat="1" ht="30">
      <c r="A376" s="9" t="s">
        <v>246</v>
      </c>
      <c r="B376" s="37" t="s">
        <v>248</v>
      </c>
      <c r="C376" s="60"/>
      <c r="D376" s="69">
        <f>D377</f>
        <v>15478.5</v>
      </c>
    </row>
    <row r="377" spans="1:4" s="4" customFormat="1" ht="14.25">
      <c r="A377" s="59" t="s">
        <v>8</v>
      </c>
      <c r="B377" s="38" t="s">
        <v>248</v>
      </c>
      <c r="C377" s="60">
        <v>500</v>
      </c>
      <c r="D377" s="70">
        <f>D379+D378</f>
        <v>15478.5</v>
      </c>
    </row>
    <row r="378" spans="1:4" s="4" customFormat="1" ht="14.25">
      <c r="A378" s="59" t="s">
        <v>176</v>
      </c>
      <c r="B378" s="38" t="s">
        <v>248</v>
      </c>
      <c r="C378" s="60">
        <v>520</v>
      </c>
      <c r="D378" s="70">
        <v>1960</v>
      </c>
    </row>
    <row r="379" spans="1:4" s="4" customFormat="1" ht="14.25">
      <c r="A379" s="29" t="s">
        <v>11</v>
      </c>
      <c r="B379" s="38" t="s">
        <v>248</v>
      </c>
      <c r="C379" s="60">
        <v>540</v>
      </c>
      <c r="D379" s="70">
        <v>13518.5</v>
      </c>
    </row>
    <row r="380" spans="1:4" ht="33.75" customHeight="1">
      <c r="A380" s="104" t="s">
        <v>138</v>
      </c>
      <c r="B380" s="89"/>
      <c r="C380" s="35"/>
      <c r="D380" s="81">
        <f>D295+D255+D240+D198+D171+D67+D55+D12+D50+D291</f>
        <v>1005741.5</v>
      </c>
    </row>
    <row r="381" spans="1:4">
      <c r="C381" s="7"/>
    </row>
    <row r="382" spans="1:4">
      <c r="C382" s="7"/>
    </row>
    <row r="383" spans="1:4">
      <c r="C383" s="7"/>
      <c r="D383" s="86"/>
    </row>
    <row r="384" spans="1:4">
      <c r="C384" s="7"/>
    </row>
    <row r="385" spans="3:3">
      <c r="C385" s="7"/>
    </row>
    <row r="386" spans="3:3">
      <c r="C386" s="7"/>
    </row>
    <row r="387" spans="3:3">
      <c r="C387" s="7"/>
    </row>
    <row r="388" spans="3:3">
      <c r="C388" s="7"/>
    </row>
    <row r="389" spans="3:3">
      <c r="C389" s="7"/>
    </row>
    <row r="390" spans="3:3">
      <c r="C390" s="7"/>
    </row>
    <row r="391" spans="3:3">
      <c r="C391" s="7"/>
    </row>
    <row r="392" spans="3:3">
      <c r="C392" s="7"/>
    </row>
    <row r="393" spans="3:3">
      <c r="C393" s="7"/>
    </row>
    <row r="394" spans="3:3">
      <c r="C394" s="7"/>
    </row>
    <row r="395" spans="3:3">
      <c r="C395" s="7"/>
    </row>
    <row r="396" spans="3:3">
      <c r="C396" s="7"/>
    </row>
    <row r="397" spans="3:3">
      <c r="C397" s="7"/>
    </row>
    <row r="398" spans="3:3">
      <c r="C398" s="7"/>
    </row>
    <row r="399" spans="3:3">
      <c r="C399" s="7"/>
    </row>
    <row r="400" spans="3:3">
      <c r="C400" s="7"/>
    </row>
  </sheetData>
  <mergeCells count="6">
    <mergeCell ref="A5:D5"/>
    <mergeCell ref="A9:A10"/>
    <mergeCell ref="A6:C6"/>
    <mergeCell ref="D9:D10"/>
    <mergeCell ref="B9:B10"/>
    <mergeCell ref="C9:C10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67" fitToHeight="1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 (2)</vt:lpstr>
      <vt:lpstr>Лист1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2019-09-27T02:26:00Z</cp:lastPrinted>
  <dcterms:created xsi:type="dcterms:W3CDTF">2004-12-14T02:28:06Z</dcterms:created>
  <dcterms:modified xsi:type="dcterms:W3CDTF">2019-12-13T00:14:28Z</dcterms:modified>
</cp:coreProperties>
</file>