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<sst xmlns="http://schemas.openxmlformats.org/spreadsheetml/2006/main" count="220" uniqueCount="219">
  <si>
    <t>Иные межбюджетные трансферты</t>
  </si>
  <si>
    <t>НАЛОГИ НА ТОВАРЫ (РАБОТЫ, УСЛУГИ), РЕАЛИЗУЕМЫЕ НА ТЕРРИТОРИИ РОССИЙСКОЙ ФЕДЕРАЦИИ</t>
  </si>
  <si>
    <t>Плата за размещение отходов производства и потребления</t>
  </si>
  <si>
    <t>Прочие 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</si>
  <si>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</si>
  <si>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</si>
  <si>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</si>
  <si>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Доходы бюджета - Всего</t>
  </si>
  <si>
    <t>БЕЗВОЗМЕЗДНЫЕ ПОСТУПЛЕНИЯ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</si>
  <si>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</si>
  <si>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</si>
  <si>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</si>
  <si>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Дотации бюджетам на поддержку мер по обеспечению сбалансированности бюджетов</t>
  </si>
  <si>
    <t>Проценты, полученные от предоставления бюджетных кредитов внутри страны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</si>
  <si>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</si>
  <si>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Налог на доходы физических лиц</t>
  </si>
  <si>
    <t>Налог на добычу общераспространенных полезных ископаемых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</si>
  <si>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</si>
  <si>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</si>
  <si>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</si>
  <si>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на реализацию программ формирования современной городской среды</t>
  </si>
  <si>
    <t>Дотации бюджетам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</si>
  <si>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</si>
  <si>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веществ в водные объекты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</si>
  <si>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</si>
  <si>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ШТРАФЫ, САНКЦИИ,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</si>
  <si>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</si>
  <si>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на реализацию мероприятий по обеспечению жильем молодых семей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</si>
  <si>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</si>
  <si>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</si>
  <si>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</si>
  <si>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ДОХОДЫ ОТ ПРОДАЖИ МАТЕРИАЛЬНЫХ И НЕМАТЕРИАЛЬНЫХ АКТИВОВ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</si>
  <si>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</si>
  <si>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</si>
  <si>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ДОХОДЫ ОТ ОКАЗАНИЯ ПЛАТНЫХ УСЛУГ И КОМПЕНСАЦИИ ЗАТРАТ ГОСУДАРСТВА</t>
  </si>
  <si>
    <t>Акцизы по подакцизным товарам (продукции), производимым на территории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</si>
  <si>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</si>
  <si>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</si>
  <si>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</si>
  <si>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Субвенции местным бюджетам на выполнение передаваемых полномочий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</si>
  <si>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</si>
  <si>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НАЛОГИ НА СОВОКУПНЫЙ ДОХОД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</si>
  <si>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</si>
  <si>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</si>
  <si>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</si>
  <si>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</si>
  <si>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НАЛОГОВЫЕ И НЕНАЛОГОВЫЕ ДОХОДЫ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</si>
  <si>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</si>
  <si>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</si>
  <si>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Доходы от компенсации затрат государства</t>
  </si>
  <si>
    <t>Плата за негативное воздействие на окружающую среду</t>
  </si>
  <si>
    <t>Единый сельскохозяйственный налог</t>
  </si>
  <si>
    <t>Налог на добычу полезных ископаемых</t>
  </si>
  <si>
    <t xml:space="preserve">Приложение      №2       к     Решению </t>
  </si>
  <si>
    <t xml:space="preserve">Совета   муниципального      района </t>
  </si>
  <si>
    <t>"Карымский район"</t>
  </si>
  <si>
    <t>Исполнено</t>
  </si>
  <si>
    <t>Наименование показателя</t>
  </si>
  <si>
    <t>85000000000000000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</si>
  <si>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</si>
  <si>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</si>
  <si>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</si>
  <si>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</si>
  <si>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</si>
  <si>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</si>
  <si>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</si>
  <si>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</si>
  <si>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</si>
  <si>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10302240010000110</t>
  </si>
  <si>
    <t>10302250010000110</t>
  </si>
  <si>
    <t>10302260010000110</t>
  </si>
  <si>
    <t>10500000000000000</t>
  </si>
  <si>
    <t>10502000020000110</t>
  </si>
  <si>
    <t>10502010020000110</t>
  </si>
  <si>
    <t>10502020020000110</t>
  </si>
  <si>
    <t>10503000010000110</t>
  </si>
  <si>
    <t>10504000020000110</t>
  </si>
  <si>
    <t>10700000000000000</t>
  </si>
  <si>
    <t>10701000010000110</t>
  </si>
  <si>
    <t>10701020010000110</t>
  </si>
  <si>
    <t>10701030010000110</t>
  </si>
  <si>
    <t>10800000000000000</t>
  </si>
  <si>
    <t>10803000010000110</t>
  </si>
  <si>
    <t>11100000000000000</t>
  </si>
  <si>
    <t>11103000000000120</t>
  </si>
  <si>
    <t>11105000000000120</t>
  </si>
  <si>
    <t>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</si>
  <si>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</si>
  <si>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</si>
  <si>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11200000000000000</t>
  </si>
  <si>
    <t>11201000010000120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</si>
  <si>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</si>
  <si>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</si>
  <si>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</si>
  <si>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11201040010000120</t>
  </si>
  <si>
    <t>11300000000000000</t>
  </si>
  <si>
    <t>11302000000000130</t>
  </si>
  <si>
    <t>11302990000000130</t>
  </si>
  <si>
    <t>11400000000000000</t>
  </si>
  <si>
    <t>11402000000000000</t>
  </si>
  <si>
    <t>11402050050000410</t>
  </si>
  <si>
    <t>11406000000000430</t>
  </si>
  <si>
    <t>11406010000000430</t>
  </si>
  <si>
    <t>11406013050000430</t>
  </si>
  <si>
    <t>11406013130000430</t>
  </si>
  <si>
    <t>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</si>
  <si>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</si>
  <si>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</si>
  <si>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</si>
  <si>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</si>
  <si>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</si>
  <si>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</si>
  <si>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</si>
  <si>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</si>
  <si>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</si>
  <si>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</si>
  <si>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11601130010000140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</si>
  <si>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</si>
  <si>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</si>
  <si>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</si>
  <si>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</si>
  <si>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</si>
  <si>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</si>
  <si>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</si>
  <si>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</si>
  <si>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11601330000000140</t>
  </si>
  <si>
    <t>Платежи в целях возмещения причиненного ущерба (убытков)</t>
  </si>
  <si>
    <t>11610000000000140</t>
  </si>
  <si>
    <t>11610120000000140</t>
  </si>
  <si>
    <t>Платежи, уплачиваемые в целях возмещения вреда</t>
  </si>
  <si>
    <t>11611000010000140</t>
  </si>
  <si>
    <t>11611050010000140</t>
  </si>
  <si>
    <t>20000000000000000</t>
  </si>
  <si>
    <t>20200000000000000</t>
  </si>
  <si>
    <t>20210000000000150</t>
  </si>
  <si>
    <t>20215001000000150</t>
  </si>
  <si>
    <t>20215002000000150</t>
  </si>
  <si>
    <t>Дотации (гранты) бюджетам за достижение показателей деятельности органов местного самоуправления</t>
  </si>
  <si>
    <t>20216549000000150</t>
  </si>
  <si>
    <t>Прочие дотации</t>
  </si>
  <si>
    <t>20219999000000150</t>
  </si>
  <si>
    <t>20220000000000150</t>
  </si>
  <si>
    <t>20225232000000150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</si>
  <si>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</si>
  <si>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</si>
  <si>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</si>
  <si>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</si>
  <si>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20225497000000150</t>
  </si>
  <si>
    <t>20225555000000150</t>
  </si>
  <si>
    <t>Субсидии бюджетам на обеспечение комплексного развития сельских территорий</t>
  </si>
  <si>
    <t>20225576000000150</t>
  </si>
  <si>
    <t>20229999000000150</t>
  </si>
  <si>
    <t>20230000000000150</t>
  </si>
  <si>
    <t>20230024000000150</t>
  </si>
  <si>
    <t>20230027000000150</t>
  </si>
  <si>
    <t>20240000000000150</t>
  </si>
  <si>
    <t>20240014000000150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</si>
  <si>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</si>
  <si>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</si>
  <si>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</si>
  <si>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20245505000000150</t>
  </si>
  <si>
    <t>20249999000000150</t>
  </si>
  <si>
    <t>21800000000000000</t>
  </si>
  <si>
    <t>21800000000000150</t>
  </si>
  <si>
    <t>21800000050000150</t>
  </si>
  <si>
    <t>21900000000000000</t>
  </si>
  <si>
    <t>21900000050000150</t>
  </si>
  <si>
    <t>Код дохода по бюджетной классификации</t>
  </si>
  <si>
    <t xml:space="preserve">Налог на добычу прочих полезных ископаемых (за исключением полезных ископаемых в виде природных алмазов)
</t>
  </si>
  <si>
    <t>10302230010000100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</si>
  <si>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</si>
  <si>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</si>
  <si>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</si>
  <si>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</si>
  <si>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</si>
  <si>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</si>
  <si>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</si>
  <si>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</si>
  <si>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</si>
  <si>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</si>
  <si>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</si>
  <si>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</si>
  <si>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</si>
  <si>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</si>
  <si>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Доходы бюджета  муниципального района "Карымский район" по кодам видов доходов, подвидов доходов, классификации операций сектора государственного управления, относящихся  к доходам бюджетов Российской Федерации, за 2021 год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</si>
  <si>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</si>
  <si>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</si>
  <si>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10501011010000110</t>
  </si>
  <si>
    <t>10501012010000110</t>
  </si>
  <si>
    <t>10501021010000110</t>
  </si>
  <si>
    <t>10501050010000110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</si>
  <si>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</si>
  <si>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</si>
  <si>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</si>
  <si>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</si>
  <si>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11201042010000120</t>
  </si>
  <si>
    <t>Плата за размещение твердых коммунальных отходов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</si>
  <si>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</t>
  </si>
  <si>
    <t>Административные штрафы, установленные главой 9 Кодекса Российской Федерации об административных правонарушениях, за ад-министративные правонарушения в про-мышленности, строительстве и энергетике, налагаемые мировыми судьями, комиссиями по делам несовершеннолетних и защите их прав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</si>
  <si>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</si>
  <si>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</si>
  <si>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</si>
  <si>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</si>
  <si>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11601140010000140</t>
  </si>
  <si>
    <t>11601120010000140</t>
  </si>
  <si>
    <t>11601090010000140</t>
  </si>
  <si>
    <t>11610081050000140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</si>
  <si>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</si>
  <si>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20225519050000150</t>
  </si>
  <si>
    <t>Субсидии бюджетам муниципальных районов на поддержку отрасли культуры</t>
  </si>
  <si>
    <t>20235469050000150</t>
  </si>
  <si>
    <t>Субвенции бюджетам муниципальных районов на проведение Всероссийской переписи населения 2020 года</t>
  </si>
  <si>
    <t>Налог, взимаемый в связи с применением упрощенной системы налогообложения</t>
  </si>
  <si>
    <t>10501000000000110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</si>
  <si>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</si>
  <si>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</si>
  <si>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21925497050000150</t>
  </si>
  <si>
    <t>Возврат остатков субсидий на реализацию мероприятий по обеспечению жильем молодых семей из бюджетов муниципальных районов</t>
  </si>
  <si>
    <t>№512 от "21" июня 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</si>
</sst>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  <numFmt numFmtId="180" formatCode="#,##0.0"/>
  </numFmts>
  <fonts count="54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Segoe UI"/>
      <family val="2"/>
    </font>
    <font>
      <sz val="10"/>
      <color indexed="62"/>
      <name val="Segoe UI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Segoe UI"/>
      <family val="2"/>
    </font>
    <font>
      <sz val="10"/>
      <color rgb="FF405E83"/>
      <name val="Segoe UI"/>
      <family val="2"/>
    </font>
    <font>
      <sz val="10"/>
      <color rgb="FF000000"/>
      <name val="Segoe U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FFE4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CFF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4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4"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left" vertical="top" wrapText="1"/>
    </xf>
    <xf numFmtId="2" fontId="0" fillId="0" borderId="0" xfId="0" applyNumberFormat="1" applyBorder="1" applyAlignment="1">
      <alignment/>
    </xf>
    <xf numFmtId="0" fontId="53" fillId="36" borderId="10" xfId="0" applyFont="1" applyFill="1" applyBorder="1" applyAlignment="1">
      <alignment horizontal="left" vertical="top" wrapText="1"/>
    </xf>
    <xf numFmtId="0" fontId="53" fillId="2" borderId="10" xfId="0" applyFont="1" applyFill="1" applyBorder="1" applyAlignment="1">
      <alignment horizontal="left" vertical="top" wrapText="1"/>
    </xf>
    <xf numFmtId="0" fontId="53" fillId="37" borderId="10" xfId="0" applyFont="1" applyFill="1" applyBorder="1" applyAlignment="1">
      <alignment horizontal="left" vertical="top" wrapText="1"/>
    </xf>
    <xf numFmtId="0" fontId="53" fillId="38" borderId="10" xfId="0" applyFont="1" applyFill="1" applyBorder="1" applyAlignment="1">
      <alignment horizontal="left" vertical="top" wrapText="1"/>
    </xf>
    <xf numFmtId="0" fontId="53" fillId="39" borderId="10" xfId="0" applyFont="1" applyFill="1" applyBorder="1" applyAlignment="1">
      <alignment horizontal="left" vertical="top" wrapText="1"/>
    </xf>
    <xf numFmtId="49" fontId="53" fillId="37" borderId="10" xfId="0" applyNumberFormat="1" applyFont="1" applyFill="1" applyBorder="1" applyAlignment="1">
      <alignment horizontal="left" vertical="top" wrapText="1"/>
    </xf>
    <xf numFmtId="49" fontId="53" fillId="35" borderId="10" xfId="0" applyNumberFormat="1" applyFont="1" applyFill="1" applyBorder="1" applyAlignment="1">
      <alignment horizontal="left" vertical="top" wrapText="1"/>
    </xf>
    <xf numFmtId="49" fontId="53" fillId="39" borderId="10" xfId="0" applyNumberFormat="1" applyFont="1" applyFill="1" applyBorder="1" applyAlignment="1">
      <alignment horizontal="left" vertical="top" wrapText="1"/>
    </xf>
    <xf numFmtId="49" fontId="53" fillId="38" borderId="10" xfId="0" applyNumberFormat="1" applyFont="1" applyFill="1" applyBorder="1" applyAlignment="1">
      <alignment horizontal="left" vertical="top" wrapText="1"/>
    </xf>
    <xf numFmtId="49" fontId="53" fillId="2" borderId="10" xfId="0" applyNumberFormat="1" applyFont="1" applyFill="1" applyBorder="1" applyAlignment="1">
      <alignment horizontal="left" vertical="top" wrapText="1"/>
    </xf>
    <xf numFmtId="49" fontId="53" fillId="36" borderId="10" xfId="0" applyNumberFormat="1" applyFont="1" applyFill="1" applyBorder="1" applyAlignment="1">
      <alignment horizontal="left" vertical="top" wrapText="1"/>
    </xf>
    <xf numFmtId="180" fontId="53" fillId="40" borderId="10" xfId="0" applyNumberFormat="1" applyFont="1" applyFill="1" applyBorder="1" applyAlignment="1">
      <alignment horizontal="right" vertical="top" wrapText="1"/>
    </xf>
    <xf numFmtId="180" fontId="53" fillId="39" borderId="10" xfId="0" applyNumberFormat="1" applyFont="1" applyFill="1" applyBorder="1" applyAlignment="1">
      <alignment horizontal="right" vertical="top" wrapText="1"/>
    </xf>
    <xf numFmtId="180" fontId="53" fillId="38" borderId="10" xfId="0" applyNumberFormat="1" applyFont="1" applyFill="1" applyBorder="1" applyAlignment="1">
      <alignment horizontal="right" vertical="top" wrapText="1"/>
    </xf>
    <xf numFmtId="180" fontId="53" fillId="2" borderId="10" xfId="0" applyNumberFormat="1" applyFont="1" applyFill="1" applyBorder="1" applyAlignment="1">
      <alignment horizontal="right" vertical="top" wrapText="1"/>
    </xf>
    <xf numFmtId="180" fontId="53" fillId="37" borderId="10" xfId="0" applyNumberFormat="1" applyFont="1" applyFill="1" applyBorder="1" applyAlignment="1">
      <alignment horizontal="right" vertical="top" wrapText="1"/>
    </xf>
    <xf numFmtId="180" fontId="53" fillId="36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5"/>
  <sheetViews>
    <sheetView tabSelected="1" zoomScale="80" zoomScaleNormal="80" zoomScaleSheetLayoutView="100" zoomScalePageLayoutView="0" workbookViewId="0" topLeftCell="B1">
      <selection activeCell="B4" sqref="B4:D4"/>
    </sheetView>
  </sheetViews>
  <sheetFormatPr defaultColWidth="9.00390625" defaultRowHeight="16.5"/>
  <cols>
    <col min="1" max="1" width="2.00390625" style="0" hidden="1" customWidth="1"/>
    <col min="2" max="2" width="36.50390625" style="0" customWidth="1"/>
    <col min="3" max="3" width="28.625" style="0" customWidth="1"/>
    <col min="4" max="4" width="21.75390625" style="0" customWidth="1"/>
    <col min="5" max="5" width="19.625" style="0" customWidth="1"/>
    <col min="6" max="6" width="11.875" style="0" customWidth="1"/>
  </cols>
  <sheetData>
    <row r="1" spans="1:7" ht="16.5">
      <c r="A1" s="2"/>
      <c r="B1" s="31" t="s">
        <v>53</v>
      </c>
      <c r="C1" s="31"/>
      <c r="D1" s="31"/>
      <c r="E1" s="9"/>
      <c r="F1" s="9"/>
      <c r="G1" s="9"/>
    </row>
    <row r="2" spans="1:7" ht="16.5">
      <c r="A2" s="3"/>
      <c r="B2" s="31" t="s">
        <v>54</v>
      </c>
      <c r="C2" s="31"/>
      <c r="D2" s="31"/>
      <c r="E2" s="8"/>
      <c r="F2" s="8"/>
      <c r="G2" s="8"/>
    </row>
    <row r="3" spans="1:7" ht="16.5">
      <c r="A3" s="4"/>
      <c r="B3" s="31" t="s">
        <v>55</v>
      </c>
      <c r="C3" s="31"/>
      <c r="D3" s="31"/>
      <c r="E3" s="8"/>
      <c r="F3" s="8"/>
      <c r="G3" s="8"/>
    </row>
    <row r="4" spans="1:7" ht="16.5">
      <c r="A4" s="5"/>
      <c r="B4" s="31" t="s">
        <v>218</v>
      </c>
      <c r="C4" s="31"/>
      <c r="D4" s="31"/>
      <c r="E4" s="8"/>
      <c r="F4" s="8"/>
      <c r="G4" s="8"/>
    </row>
    <row r="5" spans="1:7" ht="16.5">
      <c r="A5" s="6"/>
      <c r="B5" s="4"/>
      <c r="C5" s="7"/>
      <c r="D5" s="8"/>
      <c r="E5" s="8"/>
      <c r="F5" s="8"/>
      <c r="G5" s="8"/>
    </row>
    <row r="6" spans="1:7" ht="45" customHeight="1">
      <c r="A6" s="32" t="s">
        <v>184</v>
      </c>
      <c r="B6" s="33"/>
      <c r="C6" s="33"/>
      <c r="D6" s="33"/>
      <c r="E6" s="9"/>
      <c r="F6" s="9"/>
      <c r="G6" s="9"/>
    </row>
    <row r="7" spans="1:7" ht="45" customHeight="1">
      <c r="A7" s="10"/>
      <c r="B7" s="10"/>
      <c r="C7" s="10"/>
      <c r="D7" s="10"/>
      <c r="E7" s="9"/>
      <c r="F7" s="9"/>
      <c r="G7" s="9"/>
    </row>
    <row r="8" spans="1:7" ht="45" customHeight="1">
      <c r="A8" s="10"/>
      <c r="B8" s="11" t="s">
        <v>57</v>
      </c>
      <c r="C8" s="11" t="s">
        <v>167</v>
      </c>
      <c r="D8" s="11" t="s">
        <v>56</v>
      </c>
      <c r="E8" s="9"/>
      <c r="F8" s="9"/>
      <c r="G8" s="9"/>
    </row>
    <row r="9" spans="1:4" ht="16.5">
      <c r="A9" s="1"/>
      <c r="B9" s="12" t="s">
        <v>7</v>
      </c>
      <c r="C9" s="20" t="s">
        <v>58</v>
      </c>
      <c r="D9" s="25">
        <f>D10+D84</f>
        <v>1149830.3</v>
      </c>
    </row>
    <row r="10" spans="1:6" ht="16.5">
      <c r="A10" s="1"/>
      <c r="B10" s="12" t="s">
        <v>46</v>
      </c>
      <c r="C10" s="20" t="s">
        <v>59</v>
      </c>
      <c r="D10" s="25">
        <f>D11+D18+D24+D35+D39+D42+D47+D53+D56+D63</f>
        <v>245676.2</v>
      </c>
      <c r="E10" s="13"/>
      <c r="F10" s="13"/>
    </row>
    <row r="11" spans="1:4" ht="16.5">
      <c r="A11" s="1"/>
      <c r="B11" s="18" t="s">
        <v>6</v>
      </c>
      <c r="C11" s="21" t="s">
        <v>60</v>
      </c>
      <c r="D11" s="26">
        <f>D12</f>
        <v>163311.90000000002</v>
      </c>
    </row>
    <row r="12" spans="1:5" ht="16.5">
      <c r="A12" s="1"/>
      <c r="B12" s="17" t="s">
        <v>15</v>
      </c>
      <c r="C12" s="22" t="s">
        <v>61</v>
      </c>
      <c r="D12" s="27">
        <f>D13+D14+D15+D16+D17</f>
        <v>163311.90000000002</v>
      </c>
      <c r="E12" s="13"/>
    </row>
    <row r="13" spans="1:5" ht="99.75">
      <c r="A13" s="1"/>
      <c r="B13" s="15" t="s">
        <v>37</v>
      </c>
      <c r="C13" s="23" t="s">
        <v>62</v>
      </c>
      <c r="D13" s="28">
        <v>161456.3</v>
      </c>
      <c r="E13" s="13"/>
    </row>
    <row r="14" spans="1:4" ht="142.5">
      <c r="A14" s="1"/>
      <c r="B14" s="16" t="s">
        <v>17</v>
      </c>
      <c r="C14" s="19" t="s">
        <v>63</v>
      </c>
      <c r="D14" s="29">
        <v>176.5</v>
      </c>
    </row>
    <row r="15" spans="1:4" ht="57">
      <c r="A15" s="1"/>
      <c r="B15" s="16" t="s">
        <v>10</v>
      </c>
      <c r="C15" s="19" t="s">
        <v>64</v>
      </c>
      <c r="D15" s="29">
        <v>425.2</v>
      </c>
    </row>
    <row r="16" spans="1:4" ht="114">
      <c r="A16" s="1"/>
      <c r="B16" s="16" t="s">
        <v>24</v>
      </c>
      <c r="C16" s="19" t="s">
        <v>65</v>
      </c>
      <c r="D16" s="29">
        <v>1170.7</v>
      </c>
    </row>
    <row r="17" spans="1:4" ht="128.25">
      <c r="A17" s="1"/>
      <c r="B17" s="16" t="s">
        <v>186</v>
      </c>
      <c r="C17" s="19" t="s">
        <v>185</v>
      </c>
      <c r="D17" s="29">
        <v>83.2</v>
      </c>
    </row>
    <row r="18" spans="1:4" ht="42.75">
      <c r="A18" s="1"/>
      <c r="B18" s="18" t="s">
        <v>1</v>
      </c>
      <c r="C18" s="21" t="s">
        <v>66</v>
      </c>
      <c r="D18" s="26">
        <f>D19</f>
        <v>12548.2</v>
      </c>
    </row>
    <row r="19" spans="1:4" ht="42.75">
      <c r="A19" s="1"/>
      <c r="B19" s="17" t="s">
        <v>35</v>
      </c>
      <c r="C19" s="22" t="s">
        <v>67</v>
      </c>
      <c r="D19" s="27">
        <f>D20+D21+D22+D23</f>
        <v>12548.2</v>
      </c>
    </row>
    <row r="20" spans="1:4" ht="90" customHeight="1">
      <c r="A20" s="1"/>
      <c r="B20" s="16" t="s">
        <v>22</v>
      </c>
      <c r="C20" s="19" t="s">
        <v>169</v>
      </c>
      <c r="D20" s="29">
        <v>5793</v>
      </c>
    </row>
    <row r="21" spans="1:4" ht="114">
      <c r="A21" s="1"/>
      <c r="B21" s="16" t="s">
        <v>171</v>
      </c>
      <c r="C21" s="19" t="s">
        <v>68</v>
      </c>
      <c r="D21" s="29">
        <v>40.7</v>
      </c>
    </row>
    <row r="22" spans="1:4" ht="114">
      <c r="A22" s="1"/>
      <c r="B22" s="16" t="s">
        <v>170</v>
      </c>
      <c r="C22" s="19" t="s">
        <v>69</v>
      </c>
      <c r="D22" s="29">
        <v>7702.3</v>
      </c>
    </row>
    <row r="23" spans="1:4" ht="99.75">
      <c r="A23" s="1"/>
      <c r="B23" s="16" t="s">
        <v>172</v>
      </c>
      <c r="C23" s="19" t="s">
        <v>70</v>
      </c>
      <c r="D23" s="29">
        <v>-987.8</v>
      </c>
    </row>
    <row r="24" spans="1:4" ht="16.5">
      <c r="A24" s="1"/>
      <c r="B24" s="18" t="s">
        <v>41</v>
      </c>
      <c r="C24" s="21" t="s">
        <v>71</v>
      </c>
      <c r="D24" s="26">
        <f>D25+D30+D33+D34</f>
        <v>11525.8</v>
      </c>
    </row>
    <row r="25" spans="1:4" ht="28.5">
      <c r="A25" s="1"/>
      <c r="B25" s="17" t="s">
        <v>212</v>
      </c>
      <c r="C25" s="22" t="s">
        <v>213</v>
      </c>
      <c r="D25" s="27">
        <f>D26+D27+D28+D29</f>
        <v>6892.799999999999</v>
      </c>
    </row>
    <row r="26" spans="1:4" ht="42.75">
      <c r="A26" s="1"/>
      <c r="B26" s="16" t="s">
        <v>191</v>
      </c>
      <c r="C26" s="19" t="s">
        <v>187</v>
      </c>
      <c r="D26" s="29">
        <v>4326.2</v>
      </c>
    </row>
    <row r="27" spans="1:4" ht="71.25">
      <c r="A27" s="1"/>
      <c r="B27" s="16" t="s">
        <v>192</v>
      </c>
      <c r="C27" s="19" t="s">
        <v>188</v>
      </c>
      <c r="D27" s="29">
        <v>-0.1</v>
      </c>
    </row>
    <row r="28" spans="1:4" ht="99.75">
      <c r="A28" s="1"/>
      <c r="B28" s="16" t="s">
        <v>193</v>
      </c>
      <c r="C28" s="19" t="s">
        <v>189</v>
      </c>
      <c r="D28" s="29">
        <v>2565.8</v>
      </c>
    </row>
    <row r="29" spans="1:4" ht="57">
      <c r="A29" s="1"/>
      <c r="B29" s="16" t="s">
        <v>194</v>
      </c>
      <c r="C29" s="19" t="s">
        <v>190</v>
      </c>
      <c r="D29" s="29">
        <v>0.9</v>
      </c>
    </row>
    <row r="30" spans="1:4" ht="28.5">
      <c r="A30" s="1"/>
      <c r="B30" s="17" t="s">
        <v>45</v>
      </c>
      <c r="C30" s="22" t="s">
        <v>72</v>
      </c>
      <c r="D30" s="27">
        <f>D31+D32</f>
        <v>2041.9999999999998</v>
      </c>
    </row>
    <row r="31" spans="1:4" ht="28.5">
      <c r="A31" s="1"/>
      <c r="B31" s="16" t="s">
        <v>45</v>
      </c>
      <c r="C31" s="19" t="s">
        <v>73</v>
      </c>
      <c r="D31" s="29">
        <v>2056.2</v>
      </c>
    </row>
    <row r="32" spans="1:4" ht="57">
      <c r="A32" s="1"/>
      <c r="B32" s="16" t="s">
        <v>40</v>
      </c>
      <c r="C32" s="19" t="s">
        <v>74</v>
      </c>
      <c r="D32" s="29">
        <v>-14.2</v>
      </c>
    </row>
    <row r="33" spans="1:4" ht="16.5">
      <c r="A33" s="1"/>
      <c r="B33" s="17" t="s">
        <v>51</v>
      </c>
      <c r="C33" s="22" t="s">
        <v>75</v>
      </c>
      <c r="D33" s="27">
        <v>26.7</v>
      </c>
    </row>
    <row r="34" spans="1:4" ht="28.5">
      <c r="A34" s="1"/>
      <c r="B34" s="17" t="s">
        <v>47</v>
      </c>
      <c r="C34" s="22" t="s">
        <v>76</v>
      </c>
      <c r="D34" s="27">
        <v>2564.3</v>
      </c>
    </row>
    <row r="35" spans="1:4" ht="42.75">
      <c r="A35" s="1"/>
      <c r="B35" s="18" t="s">
        <v>48</v>
      </c>
      <c r="C35" s="21" t="s">
        <v>77</v>
      </c>
      <c r="D35" s="26">
        <f>D36</f>
        <v>42620.799999999996</v>
      </c>
    </row>
    <row r="36" spans="1:4" ht="16.5">
      <c r="A36" s="1"/>
      <c r="B36" s="17" t="s">
        <v>52</v>
      </c>
      <c r="C36" s="22" t="s">
        <v>78</v>
      </c>
      <c r="D36" s="27">
        <f>D37+D38</f>
        <v>42620.799999999996</v>
      </c>
    </row>
    <row r="37" spans="1:4" ht="28.5">
      <c r="A37" s="1"/>
      <c r="B37" s="16" t="s">
        <v>16</v>
      </c>
      <c r="C37" s="19" t="s">
        <v>79</v>
      </c>
      <c r="D37" s="29">
        <v>1133.1</v>
      </c>
    </row>
    <row r="38" spans="1:4" ht="57">
      <c r="A38" s="1"/>
      <c r="B38" s="16" t="s">
        <v>168</v>
      </c>
      <c r="C38" s="19" t="s">
        <v>80</v>
      </c>
      <c r="D38" s="29">
        <v>41487.7</v>
      </c>
    </row>
    <row r="39" spans="1:4" ht="16.5">
      <c r="A39" s="1"/>
      <c r="B39" s="18" t="s">
        <v>38</v>
      </c>
      <c r="C39" s="21" t="s">
        <v>81</v>
      </c>
      <c r="D39" s="26">
        <f>D40+D41</f>
        <v>5498.200000000001</v>
      </c>
    </row>
    <row r="40" spans="1:4" ht="42.75">
      <c r="A40" s="1"/>
      <c r="B40" s="17" t="s">
        <v>33</v>
      </c>
      <c r="C40" s="22" t="s">
        <v>82</v>
      </c>
      <c r="D40" s="27">
        <v>5359.6</v>
      </c>
    </row>
    <row r="41" spans="1:4" ht="45" customHeight="1">
      <c r="A41" s="1"/>
      <c r="B41" s="17" t="s">
        <v>215</v>
      </c>
      <c r="C41" s="22" t="s">
        <v>214</v>
      </c>
      <c r="D41" s="27">
        <v>138.6</v>
      </c>
    </row>
    <row r="42" spans="1:4" ht="57">
      <c r="A42" s="1"/>
      <c r="B42" s="18" t="s">
        <v>29</v>
      </c>
      <c r="C42" s="21" t="s">
        <v>83</v>
      </c>
      <c r="D42" s="26">
        <f>D43+D44</f>
        <v>4696.9</v>
      </c>
    </row>
    <row r="43" spans="1:4" ht="28.5">
      <c r="A43" s="1"/>
      <c r="B43" s="17" t="s">
        <v>13</v>
      </c>
      <c r="C43" s="22" t="s">
        <v>84</v>
      </c>
      <c r="D43" s="27">
        <v>10.2</v>
      </c>
    </row>
    <row r="44" spans="1:4" ht="128.25">
      <c r="A44" s="1"/>
      <c r="B44" s="17" t="s">
        <v>173</v>
      </c>
      <c r="C44" s="22" t="s">
        <v>85</v>
      </c>
      <c r="D44" s="27">
        <f>D45+D46</f>
        <v>4686.7</v>
      </c>
    </row>
    <row r="45" spans="1:4" ht="99.75">
      <c r="A45" s="1"/>
      <c r="B45" s="16" t="s">
        <v>174</v>
      </c>
      <c r="C45" s="19" t="s">
        <v>86</v>
      </c>
      <c r="D45" s="29">
        <f>3614.5+143.3</f>
        <v>3757.8</v>
      </c>
    </row>
    <row r="46" spans="1:4" ht="57">
      <c r="A46" s="1"/>
      <c r="B46" s="16" t="s">
        <v>87</v>
      </c>
      <c r="C46" s="19" t="s">
        <v>88</v>
      </c>
      <c r="D46" s="29">
        <v>928.9</v>
      </c>
    </row>
    <row r="47" spans="1:4" ht="28.5">
      <c r="A47" s="1"/>
      <c r="B47" s="18" t="s">
        <v>44</v>
      </c>
      <c r="C47" s="21" t="s">
        <v>89</v>
      </c>
      <c r="D47" s="26">
        <f>D48</f>
        <v>172.3</v>
      </c>
    </row>
    <row r="48" spans="1:4" ht="28.5">
      <c r="A48" s="1"/>
      <c r="B48" s="17" t="s">
        <v>50</v>
      </c>
      <c r="C48" s="22" t="s">
        <v>90</v>
      </c>
      <c r="D48" s="27">
        <f>D49+D50+D51+D52</f>
        <v>172.3</v>
      </c>
    </row>
    <row r="49" spans="1:4" ht="42.75">
      <c r="A49" s="1"/>
      <c r="B49" s="16" t="s">
        <v>92</v>
      </c>
      <c r="C49" s="19" t="s">
        <v>91</v>
      </c>
      <c r="D49" s="29">
        <v>165.4</v>
      </c>
    </row>
    <row r="50" spans="1:4" ht="28.5">
      <c r="A50" s="1"/>
      <c r="B50" s="16" t="s">
        <v>23</v>
      </c>
      <c r="C50" s="19" t="s">
        <v>93</v>
      </c>
      <c r="D50" s="29">
        <v>4.7</v>
      </c>
    </row>
    <row r="51" spans="1:4" ht="28.5">
      <c r="A51" s="1"/>
      <c r="B51" s="16" t="s">
        <v>2</v>
      </c>
      <c r="C51" s="19" t="s">
        <v>94</v>
      </c>
      <c r="D51" s="29">
        <v>4.4</v>
      </c>
    </row>
    <row r="52" spans="1:4" ht="28.5">
      <c r="A52" s="1"/>
      <c r="B52" s="16" t="s">
        <v>196</v>
      </c>
      <c r="C52" s="19" t="s">
        <v>195</v>
      </c>
      <c r="D52" s="29">
        <v>-2.2</v>
      </c>
    </row>
    <row r="53" spans="1:4" ht="28.5">
      <c r="A53" s="1"/>
      <c r="B53" s="18" t="s">
        <v>34</v>
      </c>
      <c r="C53" s="21" t="s">
        <v>95</v>
      </c>
      <c r="D53" s="26">
        <f>D54</f>
        <v>271.4</v>
      </c>
    </row>
    <row r="54" spans="1:4" ht="16.5">
      <c r="A54" s="1"/>
      <c r="B54" s="17" t="s">
        <v>49</v>
      </c>
      <c r="C54" s="22" t="s">
        <v>96</v>
      </c>
      <c r="D54" s="27">
        <f>D55</f>
        <v>271.4</v>
      </c>
    </row>
    <row r="55" spans="1:4" ht="28.5">
      <c r="A55" s="1"/>
      <c r="B55" s="16" t="s">
        <v>3</v>
      </c>
      <c r="C55" s="19" t="s">
        <v>97</v>
      </c>
      <c r="D55" s="29">
        <v>271.4</v>
      </c>
    </row>
    <row r="56" spans="1:4" ht="28.5">
      <c r="A56" s="1"/>
      <c r="B56" s="18" t="s">
        <v>31</v>
      </c>
      <c r="C56" s="21" t="s">
        <v>98</v>
      </c>
      <c r="D56" s="26">
        <f>D57+D59</f>
        <v>1894</v>
      </c>
    </row>
    <row r="57" spans="1:4" ht="128.25">
      <c r="A57" s="1"/>
      <c r="B57" s="17" t="s">
        <v>175</v>
      </c>
      <c r="C57" s="22" t="s">
        <v>99</v>
      </c>
      <c r="D57" s="27">
        <f>D58</f>
        <v>1773.2</v>
      </c>
    </row>
    <row r="58" spans="1:4" ht="142.5">
      <c r="A58" s="1"/>
      <c r="B58" s="16" t="s">
        <v>176</v>
      </c>
      <c r="C58" s="19" t="s">
        <v>100</v>
      </c>
      <c r="D58" s="29">
        <v>1773.2</v>
      </c>
    </row>
    <row r="59" spans="1:4" ht="42.75">
      <c r="A59" s="1"/>
      <c r="B59" s="17" t="s">
        <v>5</v>
      </c>
      <c r="C59" s="22" t="s">
        <v>101</v>
      </c>
      <c r="D59" s="27">
        <f>D60</f>
        <v>120.8</v>
      </c>
    </row>
    <row r="60" spans="1:4" ht="42.75">
      <c r="A60" s="1"/>
      <c r="B60" s="16" t="s">
        <v>11</v>
      </c>
      <c r="C60" s="19" t="s">
        <v>102</v>
      </c>
      <c r="D60" s="29">
        <f>D61+D62</f>
        <v>120.8</v>
      </c>
    </row>
    <row r="61" spans="1:4" ht="85.5">
      <c r="A61" s="1"/>
      <c r="B61" s="14" t="s">
        <v>177</v>
      </c>
      <c r="C61" s="24" t="s">
        <v>103</v>
      </c>
      <c r="D61" s="30">
        <v>88.3</v>
      </c>
    </row>
    <row r="62" spans="1:4" ht="57">
      <c r="A62" s="1"/>
      <c r="B62" s="14" t="s">
        <v>26</v>
      </c>
      <c r="C62" s="24" t="s">
        <v>104</v>
      </c>
      <c r="D62" s="30">
        <v>32.5</v>
      </c>
    </row>
    <row r="63" spans="1:5" ht="16.5">
      <c r="A63" s="1"/>
      <c r="B63" s="18" t="s">
        <v>25</v>
      </c>
      <c r="C63" s="21" t="s">
        <v>105</v>
      </c>
      <c r="D63" s="26">
        <f>D64+D79+D82</f>
        <v>3136.7</v>
      </c>
      <c r="E63" s="13"/>
    </row>
    <row r="64" spans="1:4" ht="42.75">
      <c r="A64" s="1"/>
      <c r="B64" s="17" t="s">
        <v>106</v>
      </c>
      <c r="C64" s="22" t="s">
        <v>107</v>
      </c>
      <c r="D64" s="27">
        <f>D65+D66+D67+D68+D69+D70+D72+D73+D74+D75+D76+D77+D78+D71</f>
        <v>889.9000000000001</v>
      </c>
    </row>
    <row r="65" spans="1:5" ht="87.75" customHeight="1">
      <c r="A65" s="1"/>
      <c r="B65" s="16" t="s">
        <v>108</v>
      </c>
      <c r="C65" s="19" t="s">
        <v>109</v>
      </c>
      <c r="D65" s="29">
        <f>4.8+7.5+6.2</f>
        <v>18.5</v>
      </c>
      <c r="E65" s="13"/>
    </row>
    <row r="66" spans="1:4" ht="99.75">
      <c r="A66" s="1"/>
      <c r="B66" s="16" t="s">
        <v>110</v>
      </c>
      <c r="C66" s="19" t="s">
        <v>111</v>
      </c>
      <c r="D66" s="29">
        <f>0.3+4+18+12+131.1</f>
        <v>165.39999999999998</v>
      </c>
    </row>
    <row r="67" spans="1:4" ht="71.25">
      <c r="A67" s="1"/>
      <c r="B67" s="16" t="s">
        <v>112</v>
      </c>
      <c r="C67" s="19" t="s">
        <v>113</v>
      </c>
      <c r="D67" s="29">
        <f>0.9+5+4.1+38.3+6.5+0.5+70</f>
        <v>125.3</v>
      </c>
    </row>
    <row r="68" spans="1:4" ht="85.5">
      <c r="A68" s="1"/>
      <c r="B68" s="16" t="s">
        <v>114</v>
      </c>
      <c r="C68" s="19" t="s">
        <v>115</v>
      </c>
      <c r="D68" s="29">
        <f>6+2</f>
        <v>8</v>
      </c>
    </row>
    <row r="69" spans="1:4" ht="114">
      <c r="A69" s="1"/>
      <c r="B69" s="16" t="s">
        <v>198</v>
      </c>
      <c r="C69" s="19" t="s">
        <v>205</v>
      </c>
      <c r="D69" s="29">
        <v>2</v>
      </c>
    </row>
    <row r="70" spans="1:4" ht="114">
      <c r="A70" s="1"/>
      <c r="B70" s="16" t="s">
        <v>200</v>
      </c>
      <c r="C70" s="19" t="s">
        <v>199</v>
      </c>
      <c r="D70" s="29">
        <v>0.5</v>
      </c>
    </row>
    <row r="71" spans="1:4" ht="99.75">
      <c r="A71" s="1"/>
      <c r="B71" s="16" t="s">
        <v>197</v>
      </c>
      <c r="C71" s="19" t="s">
        <v>204</v>
      </c>
      <c r="D71" s="29">
        <v>10</v>
      </c>
    </row>
    <row r="72" spans="1:4" ht="99.75">
      <c r="A72" s="1"/>
      <c r="B72" s="16" t="s">
        <v>201</v>
      </c>
      <c r="C72" s="19" t="s">
        <v>116</v>
      </c>
      <c r="D72" s="29">
        <v>3</v>
      </c>
    </row>
    <row r="73" spans="1:4" ht="128.25">
      <c r="A73" s="1"/>
      <c r="B73" s="16" t="s">
        <v>202</v>
      </c>
      <c r="C73" s="19" t="s">
        <v>203</v>
      </c>
      <c r="D73" s="29">
        <v>1.5</v>
      </c>
    </row>
    <row r="74" spans="1:4" ht="85.5">
      <c r="A74" s="1"/>
      <c r="B74" s="16" t="s">
        <v>117</v>
      </c>
      <c r="C74" s="19" t="s">
        <v>118</v>
      </c>
      <c r="D74" s="29">
        <f>5.2+6.2+5.7</f>
        <v>17.1</v>
      </c>
    </row>
    <row r="75" spans="1:4" ht="85.5">
      <c r="A75" s="1"/>
      <c r="B75" s="16" t="s">
        <v>119</v>
      </c>
      <c r="C75" s="19" t="s">
        <v>120</v>
      </c>
      <c r="D75" s="29">
        <f>1.5+1.8</f>
        <v>3.3</v>
      </c>
    </row>
    <row r="76" spans="2:4" ht="71.25">
      <c r="B76" s="16" t="s">
        <v>121</v>
      </c>
      <c r="C76" s="19" t="s">
        <v>122</v>
      </c>
      <c r="D76" s="29">
        <f>248+1.5+1+4.5</f>
        <v>255</v>
      </c>
    </row>
    <row r="77" spans="2:4" ht="85.5">
      <c r="B77" s="16" t="s">
        <v>123</v>
      </c>
      <c r="C77" s="19" t="s">
        <v>124</v>
      </c>
      <c r="D77" s="29">
        <f>25+7.5+5+46+1.5+100.3+9</f>
        <v>194.3</v>
      </c>
    </row>
    <row r="78" spans="2:4" ht="171.75" customHeight="1">
      <c r="B78" s="16" t="s">
        <v>178</v>
      </c>
      <c r="C78" s="19" t="s">
        <v>125</v>
      </c>
      <c r="D78" s="29">
        <v>86</v>
      </c>
    </row>
    <row r="79" spans="2:4" ht="28.5">
      <c r="B79" s="17" t="s">
        <v>126</v>
      </c>
      <c r="C79" s="22" t="s">
        <v>127</v>
      </c>
      <c r="D79" s="27">
        <f>D80+D81</f>
        <v>258</v>
      </c>
    </row>
    <row r="80" spans="2:4" ht="162" customHeight="1">
      <c r="B80" s="16" t="s">
        <v>207</v>
      </c>
      <c r="C80" s="19" t="s">
        <v>206</v>
      </c>
      <c r="D80" s="29">
        <v>4.6</v>
      </c>
    </row>
    <row r="81" spans="2:4" ht="114">
      <c r="B81" s="16" t="s">
        <v>179</v>
      </c>
      <c r="C81" s="19" t="s">
        <v>128</v>
      </c>
      <c r="D81" s="29">
        <f>3.4+20+0.5+5.1+212.4+12</f>
        <v>253.4</v>
      </c>
    </row>
    <row r="82" spans="2:4" ht="28.5">
      <c r="B82" s="17" t="s">
        <v>129</v>
      </c>
      <c r="C82" s="22" t="s">
        <v>130</v>
      </c>
      <c r="D82" s="27">
        <f>D83</f>
        <v>1988.8</v>
      </c>
    </row>
    <row r="83" spans="2:4" ht="156.75">
      <c r="B83" s="16" t="s">
        <v>180</v>
      </c>
      <c r="C83" s="19" t="s">
        <v>131</v>
      </c>
      <c r="D83" s="29">
        <v>1988.8</v>
      </c>
    </row>
    <row r="84" spans="2:5" ht="16.5">
      <c r="B84" s="18" t="s">
        <v>8</v>
      </c>
      <c r="C84" s="21" t="s">
        <v>132</v>
      </c>
      <c r="D84" s="26">
        <f>D85+D109+D112</f>
        <v>904154.1000000001</v>
      </c>
      <c r="E84" s="13"/>
    </row>
    <row r="85" spans="2:5" ht="42.75">
      <c r="B85" s="18" t="s">
        <v>43</v>
      </c>
      <c r="C85" s="21" t="s">
        <v>133</v>
      </c>
      <c r="D85" s="26">
        <f>D86+D91+D100+D104</f>
        <v>903946.3</v>
      </c>
      <c r="E85" s="13"/>
    </row>
    <row r="86" spans="2:4" ht="28.5">
      <c r="B86" s="17" t="s">
        <v>21</v>
      </c>
      <c r="C86" s="22" t="s">
        <v>134</v>
      </c>
      <c r="D86" s="27">
        <f>D87+D88+D89+D90</f>
        <v>144983.1</v>
      </c>
    </row>
    <row r="87" spans="2:4" ht="28.5">
      <c r="B87" s="16" t="s">
        <v>30</v>
      </c>
      <c r="C87" s="19" t="s">
        <v>135</v>
      </c>
      <c r="D87" s="29">
        <v>113085</v>
      </c>
    </row>
    <row r="88" spans="2:4" ht="42.75">
      <c r="B88" s="16" t="s">
        <v>12</v>
      </c>
      <c r="C88" s="19" t="s">
        <v>136</v>
      </c>
      <c r="D88" s="29">
        <v>13370.3</v>
      </c>
    </row>
    <row r="89" spans="2:4" ht="42.75">
      <c r="B89" s="16" t="s">
        <v>137</v>
      </c>
      <c r="C89" s="19" t="s">
        <v>138</v>
      </c>
      <c r="D89" s="29">
        <v>587.2</v>
      </c>
    </row>
    <row r="90" spans="2:4" ht="16.5">
      <c r="B90" s="16" t="s">
        <v>139</v>
      </c>
      <c r="C90" s="19" t="s">
        <v>140</v>
      </c>
      <c r="D90" s="29">
        <v>17940.6</v>
      </c>
    </row>
    <row r="91" spans="2:5" ht="42.75">
      <c r="B91" s="17" t="s">
        <v>4</v>
      </c>
      <c r="C91" s="22" t="s">
        <v>141</v>
      </c>
      <c r="D91" s="27">
        <f>D92+D93+D94+D95+D96+D97+D98+D99</f>
        <v>265864.3</v>
      </c>
      <c r="E91" s="13"/>
    </row>
    <row r="92" spans="2:4" ht="99.75">
      <c r="B92" s="16" t="s">
        <v>9</v>
      </c>
      <c r="C92" s="19" t="s">
        <v>142</v>
      </c>
      <c r="D92" s="29">
        <v>47416.2</v>
      </c>
    </row>
    <row r="93" spans="2:4" ht="85.5">
      <c r="B93" s="16" t="s">
        <v>143</v>
      </c>
      <c r="C93" s="19" t="s">
        <v>144</v>
      </c>
      <c r="D93" s="29">
        <v>23475.8</v>
      </c>
    </row>
    <row r="94" spans="2:4" ht="71.25">
      <c r="B94" s="16" t="s">
        <v>145</v>
      </c>
      <c r="C94" s="19" t="s">
        <v>146</v>
      </c>
      <c r="D94" s="29">
        <v>27131.3</v>
      </c>
    </row>
    <row r="95" spans="2:4" ht="42.75">
      <c r="B95" s="16" t="s">
        <v>27</v>
      </c>
      <c r="C95" s="19" t="s">
        <v>147</v>
      </c>
      <c r="D95" s="29">
        <v>7459.5</v>
      </c>
    </row>
    <row r="96" spans="2:4" ht="28.5">
      <c r="B96" s="16" t="s">
        <v>209</v>
      </c>
      <c r="C96" s="19" t="s">
        <v>208</v>
      </c>
      <c r="D96" s="29">
        <v>5525</v>
      </c>
    </row>
    <row r="97" spans="2:4" ht="42.75">
      <c r="B97" s="16" t="s">
        <v>20</v>
      </c>
      <c r="C97" s="19" t="s">
        <v>148</v>
      </c>
      <c r="D97" s="29">
        <v>22068.6</v>
      </c>
    </row>
    <row r="98" spans="2:4" ht="44.25" customHeight="1">
      <c r="B98" s="16" t="s">
        <v>149</v>
      </c>
      <c r="C98" s="19" t="s">
        <v>150</v>
      </c>
      <c r="D98" s="29">
        <v>53200</v>
      </c>
    </row>
    <row r="99" spans="2:4" ht="16.5">
      <c r="B99" s="16" t="s">
        <v>32</v>
      </c>
      <c r="C99" s="19" t="s">
        <v>151</v>
      </c>
      <c r="D99" s="29">
        <v>79587.9</v>
      </c>
    </row>
    <row r="100" spans="2:4" ht="28.5">
      <c r="B100" s="17" t="s">
        <v>42</v>
      </c>
      <c r="C100" s="22" t="s">
        <v>152</v>
      </c>
      <c r="D100" s="27">
        <f>D101+D102+D103</f>
        <v>419329.10000000003</v>
      </c>
    </row>
    <row r="101" spans="2:4" ht="42.75">
      <c r="B101" s="16" t="s">
        <v>39</v>
      </c>
      <c r="C101" s="19" t="s">
        <v>153</v>
      </c>
      <c r="D101" s="29">
        <v>406281.9</v>
      </c>
    </row>
    <row r="102" spans="2:4" ht="57">
      <c r="B102" s="16" t="s">
        <v>14</v>
      </c>
      <c r="C102" s="19" t="s">
        <v>154</v>
      </c>
      <c r="D102" s="29">
        <v>12581.8</v>
      </c>
    </row>
    <row r="103" spans="2:4" ht="42.75">
      <c r="B103" s="16" t="s">
        <v>211</v>
      </c>
      <c r="C103" s="19" t="s">
        <v>210</v>
      </c>
      <c r="D103" s="29">
        <v>465.4</v>
      </c>
    </row>
    <row r="104" spans="2:4" ht="16.5">
      <c r="B104" s="18" t="s">
        <v>0</v>
      </c>
      <c r="C104" s="21" t="s">
        <v>155</v>
      </c>
      <c r="D104" s="26">
        <f>SUM(D105:D108)</f>
        <v>73769.8</v>
      </c>
    </row>
    <row r="105" spans="2:4" ht="89.25" customHeight="1">
      <c r="B105" s="16" t="s">
        <v>19</v>
      </c>
      <c r="C105" s="19" t="s">
        <v>156</v>
      </c>
      <c r="D105" s="29">
        <v>11204.4</v>
      </c>
    </row>
    <row r="106" spans="2:4" ht="92.25" customHeight="1">
      <c r="B106" s="16" t="s">
        <v>157</v>
      </c>
      <c r="C106" s="19" t="s">
        <v>158</v>
      </c>
      <c r="D106" s="29">
        <v>27312.3</v>
      </c>
    </row>
    <row r="107" spans="2:4" ht="98.25" customHeight="1">
      <c r="B107" s="16" t="s">
        <v>159</v>
      </c>
      <c r="C107" s="19" t="s">
        <v>160</v>
      </c>
      <c r="D107" s="29">
        <v>21491.3</v>
      </c>
    </row>
    <row r="108" spans="2:4" ht="34.5" customHeight="1">
      <c r="B108" s="16" t="s">
        <v>28</v>
      </c>
      <c r="C108" s="19" t="s">
        <v>161</v>
      </c>
      <c r="D108" s="29">
        <v>13761.8</v>
      </c>
    </row>
    <row r="109" spans="2:4" ht="85.5">
      <c r="B109" s="18" t="s">
        <v>36</v>
      </c>
      <c r="C109" s="21" t="s">
        <v>162</v>
      </c>
      <c r="D109" s="26">
        <f>D110</f>
        <v>466.5</v>
      </c>
    </row>
    <row r="110" spans="2:4" ht="128.25">
      <c r="B110" s="17" t="s">
        <v>181</v>
      </c>
      <c r="C110" s="22" t="s">
        <v>163</v>
      </c>
      <c r="D110" s="27">
        <f>D111</f>
        <v>466.5</v>
      </c>
    </row>
    <row r="111" spans="2:4" ht="128.25">
      <c r="B111" s="16" t="s">
        <v>182</v>
      </c>
      <c r="C111" s="19" t="s">
        <v>164</v>
      </c>
      <c r="D111" s="29">
        <v>466.5</v>
      </c>
    </row>
    <row r="112" spans="2:4" ht="57">
      <c r="B112" s="18" t="s">
        <v>18</v>
      </c>
      <c r="C112" s="21" t="s">
        <v>165</v>
      </c>
      <c r="D112" s="26">
        <f>D113</f>
        <v>-258.7</v>
      </c>
    </row>
    <row r="113" spans="2:4" ht="71.25">
      <c r="B113" s="17" t="s">
        <v>183</v>
      </c>
      <c r="C113" s="22" t="s">
        <v>166</v>
      </c>
      <c r="D113" s="27">
        <f>D114</f>
        <v>-258.7</v>
      </c>
    </row>
    <row r="114" spans="2:4" ht="57">
      <c r="B114" s="16" t="s">
        <v>217</v>
      </c>
      <c r="C114" s="19" t="s">
        <v>216</v>
      </c>
      <c r="D114" s="29">
        <v>-258.7</v>
      </c>
    </row>
    <row r="115" spans="2:4" ht="16.5">
      <c r="B115" s="10"/>
      <c r="C115" s="10"/>
      <c r="D115" s="10"/>
    </row>
  </sheetData>
  <sheetProtection/>
  <mergeCells count="5">
    <mergeCell ref="B1:D1"/>
    <mergeCell ref="B2:D2"/>
    <mergeCell ref="B3:D3"/>
    <mergeCell ref="B4:D4"/>
    <mergeCell ref="A6:D6"/>
  </mergeCells>
  <printOptions/>
  <pageMargins left="0.7086614173228347" right="0.7086614173228347" top="0.7480314960629921" bottom="0.7480314960629921" header="0.31496062992125984" footer="0.31496062992125984"/>
  <pageSetup errors="blank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Совет</cp:lastModifiedBy>
  <cp:lastPrinted>2020-03-11T06:56:08Z</cp:lastPrinted>
  <dcterms:created xsi:type="dcterms:W3CDTF">2020-03-11T04:13:24Z</dcterms:created>
  <dcterms:modified xsi:type="dcterms:W3CDTF">2022-06-19T23:20:38Z</dcterms:modified>
  <cp:category/>
  <cp:version/>
  <cp:contentType/>
  <cp:contentStatus/>
</cp:coreProperties>
</file>