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17895" windowHeight="10875"/>
  </bookViews>
  <sheets>
    <sheet name="консолидированный" sheetId="2" r:id="rId1"/>
  </sheets>
  <calcPr calcId="145621"/>
</workbook>
</file>

<file path=xl/calcChain.xml><?xml version="1.0" encoding="utf-8"?>
<calcChain xmlns="http://schemas.openxmlformats.org/spreadsheetml/2006/main">
  <c r="D50" i="2" l="1"/>
  <c r="D51" i="2"/>
  <c r="D52" i="2"/>
  <c r="D48" i="2" s="1"/>
  <c r="D53" i="2"/>
  <c r="D54" i="2"/>
  <c r="D55" i="2"/>
  <c r="D56" i="2"/>
  <c r="D57" i="2"/>
  <c r="D58" i="2"/>
  <c r="D59" i="2"/>
  <c r="D60" i="2"/>
  <c r="D61" i="2"/>
  <c r="B50" i="2"/>
  <c r="B48" i="2"/>
  <c r="D32" i="2"/>
  <c r="D31" i="2"/>
  <c r="D30" i="2"/>
  <c r="D28" i="2"/>
  <c r="D27" i="2"/>
  <c r="D26" i="2"/>
  <c r="D15" i="2"/>
  <c r="D14" i="2" s="1"/>
  <c r="D13" i="2"/>
  <c r="D12" i="2" s="1"/>
  <c r="C34" i="2"/>
  <c r="D35" i="2"/>
  <c r="D34" i="2" s="1"/>
  <c r="D24" i="2"/>
  <c r="D21" i="2"/>
  <c r="D16" i="2"/>
  <c r="C48" i="2"/>
  <c r="C12" i="2"/>
  <c r="B12" i="2"/>
  <c r="C35" i="2"/>
  <c r="B35" i="2"/>
  <c r="B34" i="2" s="1"/>
  <c r="C28" i="2"/>
  <c r="B28" i="2"/>
  <c r="C24" i="2"/>
  <c r="B24" i="2"/>
  <c r="C21" i="2"/>
  <c r="B21" i="2"/>
  <c r="C16" i="2"/>
  <c r="B16" i="2"/>
  <c r="C14" i="2"/>
  <c r="B14" i="2"/>
  <c r="D11" i="2" l="1"/>
  <c r="D9" i="2" s="1"/>
  <c r="B11" i="2"/>
  <c r="B9" i="2" s="1"/>
  <c r="B62" i="2" s="1"/>
  <c r="C11" i="2"/>
  <c r="C9" i="2" s="1"/>
  <c r="C62" i="2" s="1"/>
  <c r="D62" i="2" l="1"/>
</calcChain>
</file>

<file path=xl/sharedStrings.xml><?xml version="1.0" encoding="utf-8"?>
<sst xmlns="http://schemas.openxmlformats.org/spreadsheetml/2006/main" count="62" uniqueCount="55">
  <si>
    <t xml:space="preserve"> Наименование показателя</t>
  </si>
  <si>
    <t>4</t>
  </si>
  <si>
    <t>5</t>
  </si>
  <si>
    <t>6</t>
  </si>
  <si>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</si>
  <si>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</si>
  <si>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</si>
  <si>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</si>
  <si>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</si>
  <si>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</si>
  <si>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</si>
  <si>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</si>
  <si>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</si>
  <si>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</si>
  <si>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</si>
  <si>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</si>
  <si>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</si>
  <si>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</si>
  <si>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</si>
  <si>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</si>
  <si>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</si>
  <si>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</si>
  <si>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</si>
  <si>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</si>
  <si>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</si>
  <si>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</si>
  <si>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</si>
  <si>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</si>
  <si>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</si>
  <si>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</si>
  <si>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</si>
  <si>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</si>
  <si>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</si>
  <si>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</si>
  <si>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</si>
  <si>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Расходы бюджета - всего</t>
  </si>
  <si>
    <t>Результат исполнения бюджета (дефицит / профицит)</t>
  </si>
  <si>
    <t>рублей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</si>
  <si>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</si>
  <si>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</si>
  <si>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</si>
  <si>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</si>
  <si>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</si>
  <si>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</si>
  <si>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</si>
  <si>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</si>
  <si>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</si>
  <si>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</si>
  <si>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СРЕДСТА МАССОВОЙ ИНФОРМАЦИИ</t>
  </si>
  <si>
    <t xml:space="preserve">  Налог, взимаемый в связи с применением упрощенной системы налогообложения</t>
  </si>
  <si>
    <t>Оценка ожидаемого исполнения консолидированного бюджета муниципального района "Карымский район" в 2022году</t>
  </si>
  <si>
    <t>Уточненный план на 2022 год (по состоянию на 01.11.2021 г.)</t>
  </si>
  <si>
    <t>Исполнено на 01.11.2022 г.</t>
  </si>
  <si>
    <t>Оценка ожидаемого исполнения в 2022 году</t>
  </si>
  <si>
    <t>Уточненный план на 2022 год (по состоянию на 01.11.2022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</si>
</sst>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49" fontId="4" fillId="0" borderId="1"/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2" fillId="0" borderId="2">
      <alignment horizontal="center"/>
    </xf>
    <xf numFmtId="0" fontId="2" fillId="0" borderId="1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49" fontId="1" fillId="0" borderId="1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1" fillId="0" borderId="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2">
      <alignment horizontal="center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1" fillId="2" borderId="1"/>
    <xf numFmtId="0" fontId="1" fillId="2" borderId="11"/>
    <xf numFmtId="0" fontId="1" fillId="2" borderId="34"/>
    <xf numFmtId="0" fontId="1" fillId="2" borderId="35"/>
    <xf numFmtId="0" fontId="1" fillId="2" borderId="36"/>
    <xf numFmtId="0" fontId="1" fillId="2" borderId="37"/>
    <xf numFmtId="0" fontId="1" fillId="2" borderId="10"/>
    <xf numFmtId="0" fontId="1" fillId="2" borderId="2"/>
    <xf numFmtId="0" fontId="1" fillId="0" borderId="13">
      <alignment horizontal="left"/>
    </xf>
    <xf numFmtId="0" fontId="1" fillId="2" borderId="38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6" fillId="0" borderId="1" xfId="15" applyNumberFormat="1" applyProtection="1"/>
    <xf numFmtId="0" fontId="2" fillId="0" borderId="2" xfId="30" applyNumberFormat="1" applyProtection="1">
      <alignment horizontal="center"/>
    </xf>
    <xf numFmtId="0" fontId="2" fillId="0" borderId="1" xfId="31" applyNumberFormat="1" applyProtection="1">
      <alignment horizontal="center"/>
    </xf>
    <xf numFmtId="0" fontId="1" fillId="0" borderId="14" xfId="34" applyNumberFormat="1" applyProtection="1"/>
    <xf numFmtId="0" fontId="1" fillId="0" borderId="5" xfId="35" applyNumberFormat="1" applyProtection="1"/>
    <xf numFmtId="0" fontId="3" fillId="0" borderId="13" xfId="36" applyNumberFormat="1" applyProtection="1">
      <alignment horizontal="center" vertical="center"/>
    </xf>
    <xf numFmtId="0" fontId="0" fillId="0" borderId="1" xfId="0" applyBorder="1" applyProtection="1">
      <protection locked="0"/>
    </xf>
    <xf numFmtId="49" fontId="4" fillId="0" borderId="1" xfId="5" applyNumberFormat="1" applyBorder="1" applyProtection="1"/>
    <xf numFmtId="0" fontId="4" fillId="0" borderId="1" xfId="14" applyNumberFormat="1" applyBorder="1" applyProtection="1">
      <alignment horizontal="right"/>
    </xf>
    <xf numFmtId="0" fontId="3" fillId="0" borderId="1" xfId="17" applyNumberFormat="1" applyBorder="1" applyProtection="1">
      <alignment horizontal="left"/>
    </xf>
    <xf numFmtId="49" fontId="3" fillId="0" borderId="1" xfId="22" applyNumberFormat="1" applyBorder="1" applyProtection="1">
      <alignment horizontal="center"/>
    </xf>
    <xf numFmtId="49" fontId="3" fillId="0" borderId="1" xfId="28" applyNumberFormat="1" applyBorder="1" applyProtection="1">
      <alignment horizontal="center"/>
    </xf>
    <xf numFmtId="0" fontId="2" fillId="0" borderId="2" xfId="29" applyNumberFormat="1" applyAlignment="1" applyProtection="1"/>
    <xf numFmtId="0" fontId="12" fillId="0" borderId="2" xfId="29" applyFont="1" applyAlignment="1">
      <alignment horizontal="right"/>
    </xf>
    <xf numFmtId="4" fontId="6" fillId="0" borderId="1" xfId="15" applyNumberFormat="1" applyProtection="1"/>
    <xf numFmtId="4" fontId="0" fillId="0" borderId="0" xfId="0" applyNumberFormat="1" applyProtection="1">
      <protection locked="0"/>
    </xf>
    <xf numFmtId="0" fontId="14" fillId="0" borderId="40" xfId="39" applyNumberFormat="1" applyFont="1" applyBorder="1" applyProtection="1">
      <alignment horizontal="left" wrapText="1"/>
    </xf>
    <xf numFmtId="0" fontId="3" fillId="0" borderId="41" xfId="43" applyNumberFormat="1" applyBorder="1" applyProtection="1">
      <alignment horizontal="left" wrapText="1"/>
    </xf>
    <xf numFmtId="0" fontId="3" fillId="0" borderId="42" xfId="47" applyNumberFormat="1" applyBorder="1" applyProtection="1">
      <alignment horizontal="left" wrapText="1" indent="2"/>
    </xf>
    <xf numFmtId="0" fontId="1" fillId="0" borderId="1" xfId="35" applyNumberFormat="1" applyBorder="1" applyProtection="1"/>
    <xf numFmtId="49" fontId="3" fillId="0" borderId="20" xfId="38" applyNumberFormat="1" applyBorder="1" applyProtection="1">
      <alignment horizontal="center" vertical="center"/>
    </xf>
    <xf numFmtId="0" fontId="3" fillId="0" borderId="43" xfId="63" applyNumberFormat="1" applyBorder="1" applyProtection="1">
      <alignment horizontal="left" wrapText="1"/>
    </xf>
    <xf numFmtId="0" fontId="14" fillId="0" borderId="44" xfId="70" applyNumberFormat="1" applyFont="1" applyBorder="1" applyProtection="1">
      <alignment horizontal="left" wrapText="1"/>
    </xf>
    <xf numFmtId="49" fontId="3" fillId="0" borderId="20" xfId="54" applyNumberFormat="1" applyBorder="1" applyProtection="1">
      <alignment horizontal="center" vertical="center" shrinkToFit="1"/>
    </xf>
    <xf numFmtId="0" fontId="3" fillId="0" borderId="21" xfId="39" applyNumberFormat="1" applyBorder="1" applyAlignment="1" applyProtection="1">
      <alignment horizontal="left" wrapText="1" indent="2"/>
    </xf>
    <xf numFmtId="0" fontId="15" fillId="0" borderId="2" xfId="29" applyFont="1" applyAlignment="1"/>
    <xf numFmtId="4" fontId="16" fillId="0" borderId="1" xfId="15" applyNumberFormat="1" applyFont="1" applyProtection="1"/>
    <xf numFmtId="0" fontId="17" fillId="0" borderId="0" xfId="0" applyFont="1" applyProtection="1">
      <protection locked="0"/>
    </xf>
    <xf numFmtId="0" fontId="16" fillId="0" borderId="1" xfId="23" applyFont="1" applyBorder="1">
      <alignment horizontal="left" wrapText="1"/>
    </xf>
    <xf numFmtId="49" fontId="16" fillId="0" borderId="1" xfId="24" applyNumberFormat="1" applyFont="1" applyBorder="1" applyProtection="1">
      <alignment horizontal="right"/>
    </xf>
    <xf numFmtId="49" fontId="16" fillId="0" borderId="1" xfId="18" applyNumberFormat="1" applyFont="1" applyBorder="1" applyProtection="1"/>
    <xf numFmtId="49" fontId="16" fillId="0" borderId="20" xfId="38" applyNumberFormat="1" applyFont="1" applyBorder="1" applyProtection="1">
      <alignment horizontal="center" vertical="center"/>
    </xf>
    <xf numFmtId="4" fontId="16" fillId="0" borderId="39" xfId="42" applyNumberFormat="1" applyFont="1" applyBorder="1" applyProtection="1">
      <alignment horizontal="right" shrinkToFit="1"/>
    </xf>
    <xf numFmtId="4" fontId="16" fillId="0" borderId="39" xfId="46" applyNumberFormat="1" applyFont="1" applyBorder="1" applyProtection="1">
      <alignment horizontal="right" shrinkToFit="1"/>
    </xf>
    <xf numFmtId="4" fontId="16" fillId="0" borderId="39" xfId="50" applyNumberFormat="1" applyFont="1" applyBorder="1" applyProtection="1">
      <alignment horizontal="right" shrinkToFit="1"/>
    </xf>
    <xf numFmtId="4" fontId="16" fillId="0" borderId="23" xfId="42" applyNumberFormat="1" applyFont="1" applyBorder="1" applyProtection="1">
      <alignment horizontal="right" shrinkToFit="1"/>
    </xf>
    <xf numFmtId="49" fontId="16" fillId="0" borderId="20" xfId="54" applyNumberFormat="1" applyFont="1" applyBorder="1" applyProtection="1">
      <alignment horizontal="center" vertical="center" shrinkToFit="1"/>
    </xf>
    <xf numFmtId="165" fontId="16" fillId="0" borderId="39" xfId="61" applyNumberFormat="1" applyFont="1" applyBorder="1" applyProtection="1">
      <alignment horizontal="right" shrinkToFit="1"/>
    </xf>
    <xf numFmtId="4" fontId="16" fillId="0" borderId="39" xfId="66" applyNumberFormat="1" applyFont="1" applyBorder="1" applyProtection="1">
      <alignment horizontal="right" wrapText="1"/>
    </xf>
    <xf numFmtId="4" fontId="16" fillId="0" borderId="39" xfId="73" applyNumberFormat="1" applyFont="1" applyBorder="1" applyProtection="1">
      <alignment horizontal="right" shrinkToFit="1"/>
    </xf>
    <xf numFmtId="4" fontId="0" fillId="0" borderId="1" xfId="0" applyNumberFormat="1" applyBorder="1" applyProtection="1">
      <protection locked="0"/>
    </xf>
    <xf numFmtId="4" fontId="1" fillId="0" borderId="1" xfId="1" applyNumberFormat="1" applyProtection="1"/>
    <xf numFmtId="0" fontId="13" fillId="0" borderId="1" xfId="11" applyNumberFormat="1" applyFont="1" applyBorder="1" applyAlignment="1" applyProtection="1">
      <alignment horizontal="center" wrapText="1" shrinkToFit="1"/>
    </xf>
    <xf numFmtId="0" fontId="3" fillId="0" borderId="13" xfId="32" applyNumberFormat="1" applyProtection="1">
      <alignment horizontal="center" vertical="top" wrapText="1"/>
    </xf>
    <xf numFmtId="0" fontId="3" fillId="0" borderId="13" xfId="32">
      <alignment horizontal="center" vertical="top" wrapText="1"/>
    </xf>
    <xf numFmtId="49" fontId="16" fillId="0" borderId="13" xfId="33" applyNumberFormat="1" applyFont="1" applyProtection="1">
      <alignment horizontal="center" vertical="top" wrapText="1"/>
    </xf>
    <xf numFmtId="49" fontId="16" fillId="0" borderId="13" xfId="33" applyFont="1">
      <alignment horizontal="center" vertical="top" wrapText="1"/>
    </xf>
    <xf numFmtId="0" fontId="1" fillId="0" borderId="13" xfId="32" applyNumberFormat="1" applyFont="1" applyProtection="1">
      <alignment horizontal="center" vertical="top" wrapText="1"/>
    </xf>
    <xf numFmtId="0" fontId="1" fillId="0" borderId="13" xfId="32" applyFont="1">
      <alignment horizontal="center" vertical="top" wrapText="1"/>
    </xf>
    <xf numFmtId="0" fontId="7" fillId="0" borderId="13" xfId="32" applyNumberFormat="1" applyFont="1" applyProtection="1">
      <alignment horizontal="center" vertical="top" wrapText="1"/>
    </xf>
    <xf numFmtId="0" fontId="7" fillId="0" borderId="13" xfId="32" applyFont="1">
      <alignment horizontal="center" vertical="top" wrapText="1"/>
    </xf>
    <xf numFmtId="4" fontId="16" fillId="0" borderId="39" xfId="42" applyNumberFormat="1" applyFont="1" applyBorder="1" applyAlignment="1" applyProtection="1">
      <alignment horizontal="right" shrinkToFit="1"/>
    </xf>
  </cellXfs>
  <cellStyles count="136">
    <cellStyle name="br" xfId="123"/>
    <cellStyle name="col" xfId="122"/>
    <cellStyle name="st134" xfId="119"/>
    <cellStyle name="style0" xfId="124"/>
    <cellStyle name="td" xfId="125"/>
    <cellStyle name="tr" xfId="121"/>
    <cellStyle name="xl100" xfId="56"/>
    <cellStyle name="xl101" xfId="69"/>
    <cellStyle name="xl102" xfId="78"/>
    <cellStyle name="xl103" xfId="82"/>
    <cellStyle name="xl104" xfId="90"/>
    <cellStyle name="xl105" xfId="95"/>
    <cellStyle name="xl106" xfId="98"/>
    <cellStyle name="xl107" xfId="130"/>
    <cellStyle name="xl108" xfId="131"/>
    <cellStyle name="xl109" xfId="79"/>
    <cellStyle name="xl110" xfId="83"/>
    <cellStyle name="xl111" xfId="88"/>
    <cellStyle name="xl112" xfId="91"/>
    <cellStyle name="xl113" xfId="132"/>
    <cellStyle name="xl114" xfId="80"/>
    <cellStyle name="xl115" xfId="84"/>
    <cellStyle name="xl116" xfId="89"/>
    <cellStyle name="xl117" xfId="92"/>
    <cellStyle name="xl118" xfId="85"/>
    <cellStyle name="xl119" xfId="93"/>
    <cellStyle name="xl120" xfId="96"/>
    <cellStyle name="xl121" xfId="81"/>
    <cellStyle name="xl122" xfId="86"/>
    <cellStyle name="xl123" xfId="87"/>
    <cellStyle name="xl124" xfId="94"/>
    <cellStyle name="xl125" xfId="97"/>
    <cellStyle name="xl126" xfId="133"/>
    <cellStyle name="xl127" xfId="99"/>
    <cellStyle name="xl128" xfId="100"/>
    <cellStyle name="xl129" xfId="101"/>
    <cellStyle name="xl130" xfId="102"/>
    <cellStyle name="xl131" xfId="103"/>
    <cellStyle name="xl132" xfId="109"/>
    <cellStyle name="xl133" xfId="113"/>
    <cellStyle name="xl134" xfId="108"/>
    <cellStyle name="xl135" xfId="118"/>
    <cellStyle name="xl136" xfId="134"/>
    <cellStyle name="xl137" xfId="120"/>
    <cellStyle name="xl138" xfId="135"/>
    <cellStyle name="xl139" xfId="104"/>
    <cellStyle name="xl140" xfId="107"/>
    <cellStyle name="xl141" xfId="110"/>
    <cellStyle name="xl142" xfId="114"/>
    <cellStyle name="xl143" xfId="116"/>
    <cellStyle name="xl144" xfId="117"/>
    <cellStyle name="xl145" xfId="115"/>
    <cellStyle name="xl146" xfId="105"/>
    <cellStyle name="xl147" xfId="111"/>
    <cellStyle name="xl148" xfId="106"/>
    <cellStyle name="xl149" xfId="112"/>
    <cellStyle name="xl21" xfId="126"/>
    <cellStyle name="xl22" xfId="1"/>
    <cellStyle name="xl23" xfId="2"/>
    <cellStyle name="xl24" xfId="6"/>
    <cellStyle name="xl25" xfId="11"/>
    <cellStyle name="xl26" xfId="17"/>
    <cellStyle name="xl27" xfId="29"/>
    <cellStyle name="xl28" xfId="32"/>
    <cellStyle name="xl29" xfId="36"/>
    <cellStyle name="xl30" xfId="39"/>
    <cellStyle name="xl31" xfId="43"/>
    <cellStyle name="xl32" xfId="47"/>
    <cellStyle name="xl33" xfId="127"/>
    <cellStyle name="xl34" xfId="15"/>
    <cellStyle name="xl35" xfId="21"/>
    <cellStyle name="xl36" xfId="23"/>
    <cellStyle name="xl37" xfId="25"/>
    <cellStyle name="xl38" xfId="37"/>
    <cellStyle name="xl39" xfId="40"/>
    <cellStyle name="xl40" xfId="44"/>
    <cellStyle name="xl41" xfId="48"/>
    <cellStyle name="xl42" xfId="7"/>
    <cellStyle name="xl43" xfId="41"/>
    <cellStyle name="xl44" xfId="45"/>
    <cellStyle name="xl45" xfId="49"/>
    <cellStyle name="xl46" xfId="18"/>
    <cellStyle name="xl47" xfId="26"/>
    <cellStyle name="xl48" xfId="33"/>
    <cellStyle name="xl49" xfId="38"/>
    <cellStyle name="xl50" xfId="42"/>
    <cellStyle name="xl51" xfId="46"/>
    <cellStyle name="xl52" xfId="50"/>
    <cellStyle name="xl53" xfId="8"/>
    <cellStyle name="xl54" xfId="12"/>
    <cellStyle name="xl55" xfId="19"/>
    <cellStyle name="xl56" xfId="24"/>
    <cellStyle name="xl57" xfId="27"/>
    <cellStyle name="xl58" xfId="3"/>
    <cellStyle name="xl59" xfId="9"/>
    <cellStyle name="xl60" xfId="13"/>
    <cellStyle name="xl61" xfId="16"/>
    <cellStyle name="xl62" xfId="20"/>
    <cellStyle name="xl63" xfId="22"/>
    <cellStyle name="xl64" xfId="28"/>
    <cellStyle name="xl65" xfId="4"/>
    <cellStyle name="xl66" xfId="10"/>
    <cellStyle name="xl67" xfId="14"/>
    <cellStyle name="xl68" xfId="30"/>
    <cellStyle name="xl69" xfId="34"/>
    <cellStyle name="xl70" xfId="35"/>
    <cellStyle name="xl71" xfId="5"/>
    <cellStyle name="xl72" xfId="31"/>
    <cellStyle name="xl73" xfId="63"/>
    <cellStyle name="xl74" xfId="128"/>
    <cellStyle name="xl75" xfId="70"/>
    <cellStyle name="xl76" xfId="76"/>
    <cellStyle name="xl77" xfId="57"/>
    <cellStyle name="xl78" xfId="60"/>
    <cellStyle name="xl79" xfId="64"/>
    <cellStyle name="xl80" xfId="129"/>
    <cellStyle name="xl81" xfId="71"/>
    <cellStyle name="xl82" xfId="77"/>
    <cellStyle name="xl83" xfId="53"/>
    <cellStyle name="xl84" xfId="65"/>
    <cellStyle name="xl85" xfId="72"/>
    <cellStyle name="xl86" xfId="54"/>
    <cellStyle name="xl87" xfId="61"/>
    <cellStyle name="xl88" xfId="66"/>
    <cellStyle name="xl89" xfId="73"/>
    <cellStyle name="xl90" xfId="51"/>
    <cellStyle name="xl91" xfId="58"/>
    <cellStyle name="xl92" xfId="62"/>
    <cellStyle name="xl93" xfId="67"/>
    <cellStyle name="xl94" xfId="74"/>
    <cellStyle name="xl95" xfId="52"/>
    <cellStyle name="xl96" xfId="55"/>
    <cellStyle name="xl97" xfId="59"/>
    <cellStyle name="xl98" xfId="68"/>
    <cellStyle name="xl99" xfId="7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zoomScaleNormal="100" zoomScaleSheetLayoutView="100" workbookViewId="0">
      <selection activeCell="F9" sqref="F9"/>
    </sheetView>
  </sheetViews>
  <sheetFormatPr defaultRowHeight="15" x14ac:dyDescent="0.25"/>
  <cols>
    <col min="1" max="1" width="46.5703125" style="1" customWidth="1"/>
    <col min="2" max="2" width="18.42578125" style="30" customWidth="1"/>
    <col min="3" max="3" width="19.85546875" style="30" customWidth="1"/>
    <col min="4" max="4" width="19.28515625" style="1" customWidth="1"/>
    <col min="5" max="5" width="9.140625" style="1" hidden="1"/>
    <col min="6" max="6" width="19.5703125" style="1" customWidth="1"/>
    <col min="7" max="7" width="15" style="1" bestFit="1" customWidth="1"/>
    <col min="8" max="8" width="13.7109375" style="1" customWidth="1"/>
    <col min="9" max="16384" width="9.140625" style="1"/>
  </cols>
  <sheetData>
    <row r="1" spans="1:8" s="9" customFormat="1" ht="15.95" customHeight="1" x14ac:dyDescent="0.25">
      <c r="A1" s="12"/>
      <c r="B1" s="31"/>
      <c r="C1" s="32"/>
      <c r="D1" s="13"/>
      <c r="E1" s="11"/>
      <c r="F1" s="10"/>
    </row>
    <row r="2" spans="1:8" s="9" customFormat="1" ht="28.5" customHeight="1" x14ac:dyDescent="0.25">
      <c r="A2" s="45" t="s">
        <v>50</v>
      </c>
      <c r="B2" s="45"/>
      <c r="C2" s="45"/>
      <c r="D2" s="45"/>
      <c r="E2" s="11"/>
      <c r="F2" s="10"/>
    </row>
    <row r="3" spans="1:8" s="9" customFormat="1" ht="14.1" customHeight="1" x14ac:dyDescent="0.25">
      <c r="A3" s="12"/>
      <c r="B3" s="33"/>
      <c r="C3" s="32"/>
      <c r="D3" s="14"/>
      <c r="E3" s="11"/>
      <c r="F3" s="10"/>
    </row>
    <row r="4" spans="1:8" ht="14.1" customHeight="1" x14ac:dyDescent="0.25">
      <c r="A4" s="15"/>
      <c r="B4" s="28"/>
      <c r="C4" s="28"/>
      <c r="D4" s="16" t="s">
        <v>37</v>
      </c>
      <c r="E4" s="4"/>
      <c r="F4" s="5"/>
    </row>
    <row r="5" spans="1:8" ht="12.95" customHeight="1" x14ac:dyDescent="0.25">
      <c r="A5" s="52" t="s">
        <v>0</v>
      </c>
      <c r="B5" s="48" t="s">
        <v>54</v>
      </c>
      <c r="C5" s="48" t="s">
        <v>52</v>
      </c>
      <c r="D5" s="50" t="s">
        <v>53</v>
      </c>
      <c r="E5" s="6"/>
      <c r="F5" s="2"/>
    </row>
    <row r="6" spans="1:8" ht="12" customHeight="1" x14ac:dyDescent="0.25">
      <c r="A6" s="53"/>
      <c r="B6" s="49"/>
      <c r="C6" s="49"/>
      <c r="D6" s="51"/>
      <c r="E6" s="7"/>
      <c r="F6" s="2"/>
    </row>
    <row r="7" spans="1:8" ht="36" customHeight="1" x14ac:dyDescent="0.25">
      <c r="A7" s="53"/>
      <c r="B7" s="49"/>
      <c r="C7" s="49"/>
      <c r="D7" s="51"/>
      <c r="E7" s="7"/>
      <c r="F7" s="2"/>
    </row>
    <row r="8" spans="1:8" ht="14.25" customHeight="1" x14ac:dyDescent="0.25">
      <c r="A8" s="8">
        <v>1</v>
      </c>
      <c r="B8" s="34" t="s">
        <v>1</v>
      </c>
      <c r="C8" s="34" t="s">
        <v>2</v>
      </c>
      <c r="D8" s="23" t="s">
        <v>3</v>
      </c>
      <c r="E8" s="7"/>
      <c r="F8" s="2"/>
    </row>
    <row r="9" spans="1:8" ht="17.25" customHeight="1" x14ac:dyDescent="0.25">
      <c r="A9" s="19" t="s">
        <v>4</v>
      </c>
      <c r="B9" s="35">
        <f>B11+B34</f>
        <v>1259378284.3099999</v>
      </c>
      <c r="C9" s="35">
        <f>C11+C34</f>
        <v>1012372632.6399999</v>
      </c>
      <c r="D9" s="35">
        <f>D11+D34</f>
        <v>1258882525.3600001</v>
      </c>
      <c r="E9" s="22"/>
      <c r="F9" s="44"/>
      <c r="G9" s="18"/>
    </row>
    <row r="10" spans="1:8" ht="15" customHeight="1" x14ac:dyDescent="0.25">
      <c r="A10" s="20" t="s">
        <v>5</v>
      </c>
      <c r="B10" s="36"/>
      <c r="C10" s="36"/>
      <c r="D10" s="36"/>
      <c r="E10" s="22"/>
      <c r="F10" s="2"/>
      <c r="H10" s="43"/>
    </row>
    <row r="11" spans="1:8" x14ac:dyDescent="0.25">
      <c r="A11" s="21" t="s">
        <v>6</v>
      </c>
      <c r="B11" s="37">
        <f>B12+B14+B16+B21+B24+B26+B27+B28+B30+B31+B32+B33</f>
        <v>378316869.97999996</v>
      </c>
      <c r="C11" s="37">
        <f>C12+C14+C16+C21+C24+C26+C27+C28+C30+C31+C32+C33</f>
        <v>308940160.17999989</v>
      </c>
      <c r="D11" s="37">
        <f>D12+D14+D16+D21+D24+D26+D27+D28+D30+D31+D32+D33</f>
        <v>377821111.02999997</v>
      </c>
      <c r="E11" s="22"/>
      <c r="F11" s="44"/>
      <c r="G11" s="18"/>
    </row>
    <row r="12" spans="1:8" x14ac:dyDescent="0.25">
      <c r="A12" s="21" t="s">
        <v>7</v>
      </c>
      <c r="B12" s="37">
        <f>B13</f>
        <v>227982763.56999999</v>
      </c>
      <c r="C12" s="37">
        <f>C13</f>
        <v>171915968.09999999</v>
      </c>
      <c r="D12" s="37">
        <f>D13</f>
        <v>224013129.47</v>
      </c>
      <c r="E12" s="22"/>
      <c r="F12" s="44"/>
      <c r="G12" s="18"/>
      <c r="H12" s="18"/>
    </row>
    <row r="13" spans="1:8" x14ac:dyDescent="0.25">
      <c r="A13" s="21" t="s">
        <v>8</v>
      </c>
      <c r="B13" s="38">
        <v>227982763.56999999</v>
      </c>
      <c r="C13" s="38">
        <v>171915968.09999999</v>
      </c>
      <c r="D13" s="38">
        <f>162952927.43+61060202.04</f>
        <v>224013129.47</v>
      </c>
      <c r="E13" s="22"/>
      <c r="F13" s="2"/>
      <c r="G13" s="18"/>
    </row>
    <row r="14" spans="1:8" ht="34.5" x14ac:dyDescent="0.25">
      <c r="A14" s="21" t="s">
        <v>9</v>
      </c>
      <c r="B14" s="37">
        <f>B15</f>
        <v>28668520</v>
      </c>
      <c r="C14" s="37">
        <f>C15</f>
        <v>26972325.73</v>
      </c>
      <c r="D14" s="37">
        <f>D15</f>
        <v>31282330</v>
      </c>
      <c r="E14" s="22"/>
      <c r="F14" s="2"/>
    </row>
    <row r="15" spans="1:8" ht="23.25" x14ac:dyDescent="0.25">
      <c r="A15" s="21" t="s">
        <v>10</v>
      </c>
      <c r="B15" s="38">
        <v>28668520</v>
      </c>
      <c r="C15" s="38">
        <v>26972325.73</v>
      </c>
      <c r="D15" s="38">
        <f>16627250+14655080</f>
        <v>31282330</v>
      </c>
      <c r="E15" s="22"/>
      <c r="F15" s="2"/>
    </row>
    <row r="16" spans="1:8" x14ac:dyDescent="0.25">
      <c r="A16" s="21" t="s">
        <v>11</v>
      </c>
      <c r="B16" s="37">
        <f>B17+B18+B19+B20</f>
        <v>6042706.9199999999</v>
      </c>
      <c r="C16" s="37">
        <f>C17+C18+C19+C20</f>
        <v>5092459.1999999993</v>
      </c>
      <c r="D16" s="37">
        <f>D17+D18+D19+D20</f>
        <v>5973841.0899999999</v>
      </c>
      <c r="E16" s="22"/>
      <c r="F16" s="2"/>
    </row>
    <row r="17" spans="1:7" ht="23.25" x14ac:dyDescent="0.25">
      <c r="A17" s="27" t="s">
        <v>49</v>
      </c>
      <c r="B17" s="38">
        <v>3603200</v>
      </c>
      <c r="C17" s="38">
        <v>3432387.14</v>
      </c>
      <c r="D17" s="38">
        <v>3603200</v>
      </c>
      <c r="E17" s="22"/>
      <c r="F17" s="2"/>
    </row>
    <row r="18" spans="1:7" ht="23.25" x14ac:dyDescent="0.25">
      <c r="A18" s="21" t="s">
        <v>12</v>
      </c>
      <c r="B18" s="38">
        <v>120235.81</v>
      </c>
      <c r="C18" s="38">
        <v>43403.59</v>
      </c>
      <c r="D18" s="38">
        <v>45209.18</v>
      </c>
      <c r="E18" s="22"/>
      <c r="F18" s="2"/>
      <c r="G18" s="18"/>
    </row>
    <row r="19" spans="1:7" x14ac:dyDescent="0.25">
      <c r="A19" s="21" t="s">
        <v>13</v>
      </c>
      <c r="B19" s="38">
        <v>187731.11</v>
      </c>
      <c r="C19" s="38">
        <v>186712.34</v>
      </c>
      <c r="D19" s="38">
        <v>193891.91</v>
      </c>
      <c r="E19" s="22"/>
      <c r="F19" s="2"/>
    </row>
    <row r="20" spans="1:7" ht="23.25" x14ac:dyDescent="0.25">
      <c r="A20" s="21" t="s">
        <v>14</v>
      </c>
      <c r="B20" s="38">
        <v>2131540</v>
      </c>
      <c r="C20" s="38">
        <v>1429956.13</v>
      </c>
      <c r="D20" s="38">
        <v>2131540</v>
      </c>
      <c r="E20" s="22"/>
      <c r="F20" s="2"/>
    </row>
    <row r="21" spans="1:7" x14ac:dyDescent="0.25">
      <c r="A21" s="21" t="s">
        <v>15</v>
      </c>
      <c r="B21" s="37">
        <f>B22+B23</f>
        <v>14224971.6</v>
      </c>
      <c r="C21" s="37">
        <f>C22+C23</f>
        <v>9738335.5</v>
      </c>
      <c r="D21" s="37">
        <f>D22+D23</f>
        <v>14010948</v>
      </c>
      <c r="E21" s="22"/>
      <c r="F21" s="2"/>
    </row>
    <row r="22" spans="1:7" x14ac:dyDescent="0.25">
      <c r="A22" s="21" t="s">
        <v>16</v>
      </c>
      <c r="B22" s="38">
        <v>2066000</v>
      </c>
      <c r="C22" s="38">
        <v>885446.64</v>
      </c>
      <c r="D22" s="38">
        <v>2062500</v>
      </c>
      <c r="E22" s="22"/>
      <c r="F22" s="2"/>
    </row>
    <row r="23" spans="1:7" x14ac:dyDescent="0.25">
      <c r="A23" s="21" t="s">
        <v>17</v>
      </c>
      <c r="B23" s="38">
        <v>12158971.6</v>
      </c>
      <c r="C23" s="38">
        <v>8852888.8599999994</v>
      </c>
      <c r="D23" s="38">
        <v>11948448</v>
      </c>
      <c r="E23" s="22"/>
      <c r="F23" s="2"/>
    </row>
    <row r="24" spans="1:7" ht="23.25" x14ac:dyDescent="0.25">
      <c r="A24" s="21" t="s">
        <v>18</v>
      </c>
      <c r="B24" s="37">
        <f>B25</f>
        <v>79168000</v>
      </c>
      <c r="C24" s="37">
        <f>C25</f>
        <v>75253798.329999998</v>
      </c>
      <c r="D24" s="37">
        <f>D25</f>
        <v>79168000</v>
      </c>
      <c r="E24" s="22"/>
      <c r="F24" s="2"/>
    </row>
    <row r="25" spans="1:7" x14ac:dyDescent="0.25">
      <c r="A25" s="21" t="s">
        <v>19</v>
      </c>
      <c r="B25" s="38">
        <v>79168000</v>
      </c>
      <c r="C25" s="38">
        <v>75253798.329999998</v>
      </c>
      <c r="D25" s="38">
        <v>79168000</v>
      </c>
      <c r="E25" s="22"/>
      <c r="F25" s="2"/>
    </row>
    <row r="26" spans="1:7" x14ac:dyDescent="0.25">
      <c r="A26" s="21" t="s">
        <v>20</v>
      </c>
      <c r="B26" s="38">
        <v>5738860</v>
      </c>
      <c r="C26" s="38">
        <v>4984495.5</v>
      </c>
      <c r="D26" s="38">
        <f>25000+5713860</f>
        <v>5738860</v>
      </c>
      <c r="E26" s="22"/>
      <c r="F26" s="2"/>
    </row>
    <row r="27" spans="1:7" ht="34.5" x14ac:dyDescent="0.25">
      <c r="A27" s="21" t="s">
        <v>21</v>
      </c>
      <c r="B27" s="38">
        <v>8908097.5299999993</v>
      </c>
      <c r="C27" s="38">
        <v>8417679</v>
      </c>
      <c r="D27" s="38">
        <f>4735000+5546296.88</f>
        <v>10281296.879999999</v>
      </c>
      <c r="E27" s="22"/>
      <c r="F27" s="2"/>
    </row>
    <row r="28" spans="1:7" ht="23.25" x14ac:dyDescent="0.25">
      <c r="A28" s="21" t="s">
        <v>22</v>
      </c>
      <c r="B28" s="37">
        <f>B29</f>
        <v>279203</v>
      </c>
      <c r="C28" s="37">
        <f>C29</f>
        <v>283113.34000000003</v>
      </c>
      <c r="D28" s="37">
        <f>D29</f>
        <v>290000</v>
      </c>
      <c r="E28" s="22"/>
      <c r="F28" s="2"/>
    </row>
    <row r="29" spans="1:7" ht="13.5" customHeight="1" x14ac:dyDescent="0.25">
      <c r="A29" s="21" t="s">
        <v>23</v>
      </c>
      <c r="B29" s="38">
        <v>279203</v>
      </c>
      <c r="C29" s="38">
        <v>283113.34000000003</v>
      </c>
      <c r="D29" s="38">
        <v>290000</v>
      </c>
      <c r="E29" s="22"/>
      <c r="F29" s="2"/>
    </row>
    <row r="30" spans="1:7" ht="23.25" x14ac:dyDescent="0.25">
      <c r="A30" s="21" t="s">
        <v>24</v>
      </c>
      <c r="B30" s="37">
        <v>372890.29</v>
      </c>
      <c r="C30" s="37">
        <v>296724.89</v>
      </c>
      <c r="D30" s="37">
        <f>20+379522.02</f>
        <v>379542.02</v>
      </c>
      <c r="E30" s="22"/>
      <c r="F30" s="2"/>
    </row>
    <row r="31" spans="1:7" ht="23.25" x14ac:dyDescent="0.25">
      <c r="A31" s="21" t="s">
        <v>25</v>
      </c>
      <c r="B31" s="38">
        <v>3708915.75</v>
      </c>
      <c r="C31" s="38">
        <v>3180435.4</v>
      </c>
      <c r="D31" s="38">
        <f>2036980+1424242.25</f>
        <v>3461222.25</v>
      </c>
      <c r="E31" s="22"/>
      <c r="F31" s="2"/>
    </row>
    <row r="32" spans="1:7" x14ac:dyDescent="0.25">
      <c r="A32" s="21" t="s">
        <v>26</v>
      </c>
      <c r="B32" s="38">
        <v>3221938.83</v>
      </c>
      <c r="C32" s="38">
        <v>2811148.71</v>
      </c>
      <c r="D32" s="38">
        <f>2999777+222161.83</f>
        <v>3221938.83</v>
      </c>
      <c r="E32" s="22"/>
      <c r="F32" s="2"/>
    </row>
    <row r="33" spans="1:7" x14ac:dyDescent="0.25">
      <c r="A33" s="21" t="s">
        <v>27</v>
      </c>
      <c r="B33" s="38">
        <v>2.4900000000000002</v>
      </c>
      <c r="C33" s="38">
        <v>-6323.52</v>
      </c>
      <c r="D33" s="38">
        <v>2.4900000000000002</v>
      </c>
      <c r="E33" s="22"/>
      <c r="F33" s="2"/>
    </row>
    <row r="34" spans="1:7" x14ac:dyDescent="0.25">
      <c r="A34" s="21" t="s">
        <v>28</v>
      </c>
      <c r="B34" s="37">
        <f>B35+B40</f>
        <v>881061414.33000004</v>
      </c>
      <c r="C34" s="37">
        <f t="shared" ref="C34:D34" si="0">C35+C40</f>
        <v>703432472.46000004</v>
      </c>
      <c r="D34" s="37">
        <f t="shared" si="0"/>
        <v>881061414.33000004</v>
      </c>
      <c r="E34" s="22"/>
      <c r="F34" s="2"/>
    </row>
    <row r="35" spans="1:7" ht="34.5" x14ac:dyDescent="0.25">
      <c r="A35" s="21" t="s">
        <v>29</v>
      </c>
      <c r="B35" s="37">
        <f>B36+B37+B38+B39</f>
        <v>881065670.33000004</v>
      </c>
      <c r="C35" s="37">
        <f>C36+C37+C38+C39</f>
        <v>703436728.46000004</v>
      </c>
      <c r="D35" s="37">
        <f>D36+D37+D38+D39</f>
        <v>881065670.33000004</v>
      </c>
      <c r="E35" s="22"/>
      <c r="F35" s="2"/>
    </row>
    <row r="36" spans="1:7" ht="23.25" x14ac:dyDescent="0.25">
      <c r="A36" s="21" t="s">
        <v>30</v>
      </c>
      <c r="B36" s="38">
        <v>173152126</v>
      </c>
      <c r="C36" s="38">
        <v>121845077.3</v>
      </c>
      <c r="D36" s="38">
        <v>173152126</v>
      </c>
      <c r="E36" s="22"/>
      <c r="F36" s="2"/>
    </row>
    <row r="37" spans="1:7" ht="23.25" x14ac:dyDescent="0.25">
      <c r="A37" s="21" t="s">
        <v>31</v>
      </c>
      <c r="B37" s="38">
        <v>155110262.21000001</v>
      </c>
      <c r="C37" s="38">
        <v>124106593.45999999</v>
      </c>
      <c r="D37" s="38">
        <v>155110262.21000001</v>
      </c>
      <c r="E37" s="22"/>
      <c r="F37" s="2"/>
    </row>
    <row r="38" spans="1:7" ht="23.25" x14ac:dyDescent="0.25">
      <c r="A38" s="21" t="s">
        <v>32</v>
      </c>
      <c r="B38" s="38">
        <v>447767176</v>
      </c>
      <c r="C38" s="38">
        <v>369941412.19999999</v>
      </c>
      <c r="D38" s="38">
        <v>447767176</v>
      </c>
      <c r="E38" s="22"/>
      <c r="F38" s="2"/>
    </row>
    <row r="39" spans="1:7" x14ac:dyDescent="0.25">
      <c r="A39" s="21" t="s">
        <v>33</v>
      </c>
      <c r="B39" s="38">
        <v>105036106.12</v>
      </c>
      <c r="C39" s="38">
        <v>87543645.5</v>
      </c>
      <c r="D39" s="38">
        <v>105036106.12</v>
      </c>
      <c r="E39" s="22"/>
      <c r="F39" s="2"/>
    </row>
    <row r="40" spans="1:7" ht="34.5" x14ac:dyDescent="0.25">
      <c r="A40" s="21" t="s">
        <v>34</v>
      </c>
      <c r="B40" s="38">
        <v>-4256</v>
      </c>
      <c r="C40" s="38">
        <v>-4256</v>
      </c>
      <c r="D40" s="38">
        <v>-4256</v>
      </c>
      <c r="E40" s="22"/>
      <c r="F40" s="2"/>
    </row>
    <row r="41" spans="1:7" ht="15" customHeight="1" x14ac:dyDescent="0.25">
      <c r="A41" s="3"/>
      <c r="B41" s="29"/>
      <c r="C41" s="29"/>
      <c r="D41" s="17"/>
      <c r="E41" s="3"/>
      <c r="F41" s="3"/>
      <c r="G41" s="18"/>
    </row>
    <row r="42" spans="1:7" ht="15" customHeight="1" x14ac:dyDescent="0.25">
      <c r="A42" s="3"/>
      <c r="B42" s="29"/>
      <c r="C42" s="29"/>
      <c r="D42" s="17"/>
      <c r="E42" s="3"/>
      <c r="F42" s="3"/>
      <c r="G42" s="18"/>
    </row>
    <row r="43" spans="1:7" x14ac:dyDescent="0.25">
      <c r="D43" s="18"/>
      <c r="G43" s="18"/>
    </row>
    <row r="44" spans="1:7" ht="15" customHeight="1" x14ac:dyDescent="0.25">
      <c r="A44" s="46" t="s">
        <v>0</v>
      </c>
      <c r="B44" s="48" t="s">
        <v>51</v>
      </c>
      <c r="C44" s="48" t="s">
        <v>52</v>
      </c>
      <c r="D44" s="50" t="s">
        <v>53</v>
      </c>
    </row>
    <row r="45" spans="1:7" x14ac:dyDescent="0.25">
      <c r="A45" s="47"/>
      <c r="B45" s="49"/>
      <c r="C45" s="49"/>
      <c r="D45" s="51"/>
    </row>
    <row r="46" spans="1:7" ht="30" customHeight="1" x14ac:dyDescent="0.25">
      <c r="A46" s="47"/>
      <c r="B46" s="49"/>
      <c r="C46" s="49"/>
      <c r="D46" s="51"/>
    </row>
    <row r="47" spans="1:7" x14ac:dyDescent="0.25">
      <c r="A47" s="8">
        <v>1</v>
      </c>
      <c r="B47" s="39" t="s">
        <v>1</v>
      </c>
      <c r="C47" s="39" t="s">
        <v>2</v>
      </c>
      <c r="D47" s="26" t="s">
        <v>3</v>
      </c>
    </row>
    <row r="48" spans="1:7" x14ac:dyDescent="0.25">
      <c r="A48" s="19" t="s">
        <v>35</v>
      </c>
      <c r="B48" s="54">
        <f>SUM(B50:B61)</f>
        <v>1301301208.9399998</v>
      </c>
      <c r="C48" s="54">
        <f>SUM(C50:C61)</f>
        <v>1021882338.39</v>
      </c>
      <c r="D48" s="54">
        <f>SUM(D50:D61)</f>
        <v>1300805449.99</v>
      </c>
    </row>
    <row r="49" spans="1:4" x14ac:dyDescent="0.25">
      <c r="A49" s="20" t="s">
        <v>5</v>
      </c>
      <c r="B49" s="40"/>
      <c r="C49" s="40"/>
      <c r="D49" s="40"/>
    </row>
    <row r="50" spans="1:4" x14ac:dyDescent="0.25">
      <c r="A50" s="24" t="s">
        <v>38</v>
      </c>
      <c r="B50" s="41">
        <f>124062635.01+3449972.85</f>
        <v>127512607.86</v>
      </c>
      <c r="C50" s="41">
        <v>95948317</v>
      </c>
      <c r="D50" s="41">
        <f>B50-495758.95</f>
        <v>127016848.91</v>
      </c>
    </row>
    <row r="51" spans="1:4" x14ac:dyDescent="0.25">
      <c r="A51" s="24" t="s">
        <v>39</v>
      </c>
      <c r="B51" s="41">
        <v>2372700</v>
      </c>
      <c r="C51" s="41">
        <v>1934007.16</v>
      </c>
      <c r="D51" s="41">
        <f t="shared" ref="D51:D61" si="1">B51</f>
        <v>2372700</v>
      </c>
    </row>
    <row r="52" spans="1:4" ht="23.25" x14ac:dyDescent="0.25">
      <c r="A52" s="24" t="s">
        <v>40</v>
      </c>
      <c r="B52" s="41">
        <v>6146760.5899999999</v>
      </c>
      <c r="C52" s="41">
        <v>5015388.55</v>
      </c>
      <c r="D52" s="41">
        <f t="shared" si="1"/>
        <v>6146760.5899999999</v>
      </c>
    </row>
    <row r="53" spans="1:4" x14ac:dyDescent="0.25">
      <c r="A53" s="24" t="s">
        <v>41</v>
      </c>
      <c r="B53" s="41">
        <v>48262203.509999998</v>
      </c>
      <c r="C53" s="41">
        <v>26810970.469999999</v>
      </c>
      <c r="D53" s="41">
        <f t="shared" si="1"/>
        <v>48262203.509999998</v>
      </c>
    </row>
    <row r="54" spans="1:4" x14ac:dyDescent="0.25">
      <c r="A54" s="24" t="s">
        <v>42</v>
      </c>
      <c r="B54" s="41">
        <v>89520832.349999994</v>
      </c>
      <c r="C54" s="41">
        <v>71664702.590000004</v>
      </c>
      <c r="D54" s="41">
        <f t="shared" si="1"/>
        <v>89520832.349999994</v>
      </c>
    </row>
    <row r="55" spans="1:4" x14ac:dyDescent="0.25">
      <c r="A55" s="24"/>
      <c r="D55" s="41">
        <f t="shared" si="1"/>
        <v>0</v>
      </c>
    </row>
    <row r="56" spans="1:4" x14ac:dyDescent="0.25">
      <c r="A56" s="24" t="s">
        <v>43</v>
      </c>
      <c r="B56" s="41">
        <v>863445091</v>
      </c>
      <c r="C56" s="41">
        <v>687354263.5</v>
      </c>
      <c r="D56" s="41">
        <f t="shared" si="1"/>
        <v>863445091</v>
      </c>
    </row>
    <row r="57" spans="1:4" x14ac:dyDescent="0.25">
      <c r="A57" s="24" t="s">
        <v>44</v>
      </c>
      <c r="B57" s="41">
        <v>43528537.32</v>
      </c>
      <c r="C57" s="41">
        <v>30893916.190000001</v>
      </c>
      <c r="D57" s="41">
        <f t="shared" si="1"/>
        <v>43528537.32</v>
      </c>
    </row>
    <row r="58" spans="1:4" x14ac:dyDescent="0.25">
      <c r="A58" s="24" t="s">
        <v>45</v>
      </c>
      <c r="B58" s="41">
        <v>20541678.59</v>
      </c>
      <c r="C58" s="41">
        <v>16652135.560000001</v>
      </c>
      <c r="D58" s="41">
        <f t="shared" si="1"/>
        <v>20541678.59</v>
      </c>
    </row>
    <row r="59" spans="1:4" x14ac:dyDescent="0.25">
      <c r="A59" s="24" t="s">
        <v>46</v>
      </c>
      <c r="B59" s="41">
        <v>80000</v>
      </c>
      <c r="C59" s="41"/>
      <c r="D59" s="41">
        <f t="shared" si="1"/>
        <v>80000</v>
      </c>
    </row>
    <row r="60" spans="1:4" x14ac:dyDescent="0.25">
      <c r="A60" s="24" t="s">
        <v>48</v>
      </c>
      <c r="B60" s="41">
        <v>1818300</v>
      </c>
      <c r="C60" s="41">
        <v>1500000</v>
      </c>
      <c r="D60" s="41">
        <f t="shared" si="1"/>
        <v>1818300</v>
      </c>
    </row>
    <row r="61" spans="1:4" ht="34.5" x14ac:dyDescent="0.25">
      <c r="A61" s="24" t="s">
        <v>47</v>
      </c>
      <c r="B61" s="41">
        <v>98072497.719999999</v>
      </c>
      <c r="C61" s="41">
        <v>84108637.370000005</v>
      </c>
      <c r="D61" s="41">
        <f t="shared" si="1"/>
        <v>98072497.719999999</v>
      </c>
    </row>
    <row r="62" spans="1:4" ht="21" customHeight="1" x14ac:dyDescent="0.25">
      <c r="A62" s="25" t="s">
        <v>36</v>
      </c>
      <c r="B62" s="42">
        <f>B9-B48</f>
        <v>-41922924.629999876</v>
      </c>
      <c r="C62" s="42">
        <f>C9-C48</f>
        <v>-9509705.7500001192</v>
      </c>
      <c r="D62" s="42">
        <f>D9-D48</f>
        <v>-41922924.629999876</v>
      </c>
    </row>
    <row r="64" spans="1:4" x14ac:dyDescent="0.25">
      <c r="D64" s="18"/>
    </row>
  </sheetData>
  <mergeCells count="9">
    <mergeCell ref="A2:D2"/>
    <mergeCell ref="A44:A46"/>
    <mergeCell ref="B44:B46"/>
    <mergeCell ref="C44:C46"/>
    <mergeCell ref="D44:D46"/>
    <mergeCell ref="A5:A7"/>
    <mergeCell ref="B5:B7"/>
    <mergeCell ref="C5:C7"/>
    <mergeCell ref="D5:D7"/>
  </mergeCells>
  <pageMargins left="0.39370078740157483" right="0.39370078740157483" top="0.39370078740157483" bottom="0.39370078740157483" header="0.51181102362204722" footer="0.51181102362204722"/>
  <pageSetup paperSize="9" scale="76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4DA741B-2C56-4C85-8A23-CEFFA69440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консолидированный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Avdeenko\Пользователь</dc:creator>
  <cp:lastModifiedBy>User</cp:lastModifiedBy>
  <cp:lastPrinted>2019-11-13T06:43:18Z</cp:lastPrinted>
  <dcterms:created xsi:type="dcterms:W3CDTF">2019-11-12T07:25:14Z</dcterms:created>
  <dcterms:modified xsi:type="dcterms:W3CDTF">2022-11-10T01:59:11Z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SV_0503117M_ekr.xlsx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19.2.1.30272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91011_7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