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(2)'!$A$13:$F$378</definedName>
  </definedNames>
  <calcPr calcId="145621"/>
</workbook>
</file>

<file path=xl/calcChain.xml><?xml version="1.0" encoding="utf-8"?>
<calcChain xmlns="http://schemas.openxmlformats.org/spreadsheetml/2006/main">
  <c r="D159" i="3" l="1"/>
  <c r="D157" i="3"/>
  <c r="D264" i="3"/>
  <c r="D122" i="3"/>
  <c r="D261" i="3"/>
  <c r="D112" i="3"/>
  <c r="D100" i="3"/>
  <c r="D85" i="3"/>
  <c r="D82" i="3"/>
  <c r="D258" i="3"/>
  <c r="D75" i="3"/>
  <c r="D64" i="3"/>
  <c r="D61" i="3"/>
  <c r="D371" i="3"/>
  <c r="D278" i="3"/>
  <c r="D284" i="3"/>
  <c r="D42" i="3"/>
  <c r="D39" i="3"/>
  <c r="D170" i="3"/>
  <c r="D167" i="3"/>
  <c r="D281" i="3" l="1"/>
  <c r="D51" i="3" l="1"/>
  <c r="D290" i="3"/>
  <c r="D196" i="3"/>
  <c r="D151" i="3"/>
  <c r="D124" i="3" l="1"/>
  <c r="D123" i="3" s="1"/>
  <c r="D296" i="3" l="1"/>
  <c r="D293" i="3"/>
  <c r="D257" i="3"/>
  <c r="D256" i="3" s="1"/>
  <c r="D263" i="3"/>
  <c r="D262" i="3" s="1"/>
  <c r="D286" i="3" l="1"/>
  <c r="D285" i="3" s="1"/>
  <c r="D315" i="3"/>
  <c r="D314" i="3" s="1"/>
  <c r="D260" i="3"/>
  <c r="D259" i="3" s="1"/>
  <c r="D255" i="3" s="1"/>
  <c r="D34" i="3"/>
  <c r="D33" i="3" s="1"/>
  <c r="D24" i="3"/>
  <c r="D344" i="3" l="1"/>
  <c r="D342" i="3"/>
  <c r="D341" i="3" l="1"/>
  <c r="D310" i="3"/>
  <c r="D220" i="3"/>
  <c r="D219" i="3" s="1"/>
  <c r="D209" i="3"/>
  <c r="D208" i="3" s="1"/>
  <c r="D172" i="3"/>
  <c r="D171" i="3" s="1"/>
  <c r="D153" i="3"/>
  <c r="D152" i="3" s="1"/>
  <c r="D136" i="3"/>
  <c r="D135" i="3" s="1"/>
  <c r="D213" i="3"/>
  <c r="D212" i="3" s="1"/>
  <c r="D211" i="3" s="1"/>
  <c r="D114" i="3"/>
  <c r="D113" i="3" s="1"/>
  <c r="D77" i="3"/>
  <c r="D76" i="3" s="1"/>
  <c r="D111" i="3" l="1"/>
  <c r="D110" i="3" s="1"/>
  <c r="D74" i="3" l="1"/>
  <c r="D73" i="3" s="1"/>
  <c r="D96" i="3" l="1"/>
  <c r="D95" i="3" s="1"/>
  <c r="D361" i="3" l="1"/>
  <c r="D360" i="3" s="1"/>
  <c r="D339" i="3"/>
  <c r="D337" i="3"/>
  <c r="D321" i="3"/>
  <c r="D320" i="3" s="1"/>
  <c r="D318" i="3"/>
  <c r="D317" i="3" s="1"/>
  <c r="D312" i="3"/>
  <c r="D309" i="3" s="1"/>
  <c r="D306" i="3"/>
  <c r="D307" i="3"/>
  <c r="D279" i="3"/>
  <c r="D336" i="3" l="1"/>
  <c r="D275" i="3"/>
  <c r="D127" i="3" l="1"/>
  <c r="D126" i="3" s="1"/>
  <c r="D87" i="3"/>
  <c r="D86" i="3" s="1"/>
  <c r="D376" i="3" l="1"/>
  <c r="D375" i="3" s="1"/>
  <c r="D373" i="3"/>
  <c r="D372" i="3" s="1"/>
  <c r="D353" i="3"/>
  <c r="D352" i="3" s="1"/>
  <c r="D326" i="3"/>
  <c r="D324" i="3"/>
  <c r="D277" i="3"/>
  <c r="D273" i="3"/>
  <c r="D244" i="3"/>
  <c r="D243" i="3" s="1"/>
  <c r="D240" i="3"/>
  <c r="D239" i="3" s="1"/>
  <c r="D161" i="3"/>
  <c r="D160" i="3" s="1"/>
  <c r="D147" i="3"/>
  <c r="D105" i="3"/>
  <c r="D104" i="3" s="1"/>
  <c r="D71" i="3"/>
  <c r="D70" i="3" s="1"/>
  <c r="D272" i="3" l="1"/>
  <c r="D323" i="3"/>
  <c r="D58" i="3"/>
  <c r="D31" i="3"/>
  <c r="D370" i="3" l="1"/>
  <c r="D368" i="3"/>
  <c r="D130" i="3"/>
  <c r="D129" i="3" s="1"/>
  <c r="D350" i="3" l="1"/>
  <c r="D270" i="3" l="1"/>
  <c r="D269" i="3" s="1"/>
  <c r="D356" i="3"/>
  <c r="D358" i="3" l="1"/>
  <c r="D355" i="3" s="1"/>
  <c r="D150" i="3"/>
  <c r="D149" i="3" s="1"/>
  <c r="D133" i="3"/>
  <c r="D132" i="3" s="1"/>
  <c r="D117" i="3" l="1"/>
  <c r="D116" i="3" s="1"/>
  <c r="D108" i="3"/>
  <c r="D107" i="3" s="1"/>
  <c r="D93" i="3"/>
  <c r="D92" i="3" s="1"/>
  <c r="D334" i="3" l="1"/>
  <c r="D333" i="3" s="1"/>
  <c r="D84" i="3"/>
  <c r="D83" i="3" s="1"/>
  <c r="D369" i="3" l="1"/>
  <c r="D68" i="3"/>
  <c r="D292" i="3" l="1"/>
  <c r="D291" i="3" s="1"/>
  <c r="D304" i="3"/>
  <c r="D303" i="3" s="1"/>
  <c r="D301" i="3"/>
  <c r="D300" i="3" s="1"/>
  <c r="D364" i="3"/>
  <c r="D363" i="3" s="1"/>
  <c r="D298" i="3"/>
  <c r="D297" i="3" s="1"/>
  <c r="D347" i="3"/>
  <c r="D346" i="3" s="1"/>
  <c r="D267" i="3"/>
  <c r="D266" i="3" s="1"/>
  <c r="D295" i="3" l="1"/>
  <c r="D294" i="3" s="1"/>
  <c r="D253" i="3" l="1"/>
  <c r="D252" i="3" l="1"/>
  <c r="D251" i="3" s="1"/>
  <c r="D158" i="3"/>
  <c r="D90" i="3"/>
  <c r="D89" i="3" s="1"/>
  <c r="D46" i="3" l="1"/>
  <c r="D45" i="3" s="1"/>
  <c r="D44" i="3" s="1"/>
  <c r="D43" i="3" s="1"/>
  <c r="D41" i="3" l="1"/>
  <c r="D40" i="3" s="1"/>
  <c r="D176" i="3" l="1"/>
  <c r="D175" i="3" s="1"/>
  <c r="D174" i="3" s="1"/>
  <c r="D156" i="3"/>
  <c r="D155" i="3" s="1"/>
  <c r="D206" i="3" l="1"/>
  <c r="D204" i="3"/>
  <c r="D202" i="3"/>
  <c r="D201" i="3" l="1"/>
  <c r="D200" i="3" s="1"/>
  <c r="D169" i="3" l="1"/>
  <c r="D168" i="3" s="1"/>
  <c r="D166" i="3"/>
  <c r="D165" i="3" s="1"/>
  <c r="D195" i="3"/>
  <c r="D194" i="3" s="1"/>
  <c r="D198" i="3"/>
  <c r="D197" i="3" s="1"/>
  <c r="D164" i="3" l="1"/>
  <c r="D163" i="3" s="1"/>
  <c r="D193" i="3"/>
  <c r="D192" i="3" l="1"/>
  <c r="D38" i="3"/>
  <c r="D37" i="3" s="1"/>
  <c r="D329" i="3"/>
  <c r="D50" i="3"/>
  <c r="D49" i="3" s="1"/>
  <c r="D247" i="3"/>
  <c r="D249" i="3"/>
  <c r="D246" i="3" l="1"/>
  <c r="D242" i="3" s="1"/>
  <c r="D102" i="3" l="1"/>
  <c r="D101" i="3" s="1"/>
  <c r="D81" i="3"/>
  <c r="D80" i="3" s="1"/>
  <c r="D99" i="3"/>
  <c r="D53" i="3"/>
  <c r="D143" i="3" l="1"/>
  <c r="D145" i="3"/>
  <c r="D121" i="3"/>
  <c r="D120" i="3" s="1"/>
  <c r="D217" i="3"/>
  <c r="D216" i="3" s="1"/>
  <c r="D215" i="3" s="1"/>
  <c r="D22" i="3"/>
  <c r="D21" i="3" s="1"/>
  <c r="D18" i="3"/>
  <c r="D17" i="3" s="1"/>
  <c r="D16" i="3" s="1"/>
  <c r="D289" i="3"/>
  <c r="D142" i="3" l="1"/>
  <c r="D141" i="3" s="1"/>
  <c r="D20" i="3"/>
  <c r="D15" i="3" s="1"/>
  <c r="D36" i="3"/>
  <c r="D52" i="3"/>
  <c r="D48" i="3" s="1"/>
  <c r="D98" i="3"/>
  <c r="D79" i="3" s="1"/>
  <c r="D225" i="3"/>
  <c r="D224" i="3" s="1"/>
  <c r="D228" i="3"/>
  <c r="D227" i="3" s="1"/>
  <c r="D331" i="3"/>
  <c r="D328" i="3" s="1"/>
  <c r="D367" i="3"/>
  <c r="D366" i="3" s="1"/>
  <c r="D234" i="3"/>
  <c r="D233" i="3" s="1"/>
  <c r="D139" i="3"/>
  <c r="D138" i="3" s="1"/>
  <c r="D119" i="3" s="1"/>
  <c r="D288" i="3"/>
  <c r="D190" i="3"/>
  <c r="D189" i="3" s="1"/>
  <c r="D188" i="3" s="1"/>
  <c r="D187" i="3" s="1"/>
  <c r="D63" i="3"/>
  <c r="D62" i="3" s="1"/>
  <c r="D29" i="3"/>
  <c r="D66" i="3"/>
  <c r="D231" i="3"/>
  <c r="D230" i="3" s="1"/>
  <c r="D237" i="3"/>
  <c r="D236" i="3" s="1"/>
  <c r="D60" i="3"/>
  <c r="D57" i="3" s="1"/>
  <c r="D182" i="3"/>
  <c r="D181" i="3" s="1"/>
  <c r="D185" i="3"/>
  <c r="D184" i="3" s="1"/>
  <c r="D265" i="3" l="1"/>
  <c r="D28" i="3"/>
  <c r="D223" i="3"/>
  <c r="D222" i="3" s="1"/>
  <c r="D180" i="3"/>
  <c r="D179" i="3" s="1"/>
  <c r="D178" i="3" s="1"/>
  <c r="D65" i="3"/>
  <c r="D56" i="3" s="1"/>
  <c r="D27" i="3" l="1"/>
  <c r="D14" i="3" s="1"/>
  <c r="D55" i="3"/>
  <c r="D378" i="3" l="1"/>
</calcChain>
</file>

<file path=xl/sharedStrings.xml><?xml version="1.0" encoding="utf-8"?>
<sst xmlns="http://schemas.openxmlformats.org/spreadsheetml/2006/main" count="738" uniqueCount="268">
  <si>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</si>
  <si>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</si>
  <si>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</si>
  <si>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</si>
  <si>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</si>
  <si>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</si>
  <si>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</si>
  <si>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</si>
  <si>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</si>
  <si>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</si>
  <si>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</si>
  <si>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</si>
  <si>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</si>
  <si>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</si>
  <si>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</si>
  <si>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</si>
  <si>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</si>
  <si>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</si>
  <si>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</si>
  <si>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</si>
  <si>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</si>
  <si>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</si>
  <si>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</si>
  <si>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</si>
  <si>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</si>
  <si>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</si>
  <si>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</si>
  <si>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</si>
  <si>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</si>
  <si>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</si>
  <si>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</si>
  <si>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</si>
  <si>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</si>
  <si>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</si>
  <si>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</si>
  <si>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</si>
  <si>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</si>
  <si>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</si>
  <si>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</si>
  <si>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</si>
  <si>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</si>
  <si>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</si>
  <si>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</si>
  <si>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</si>
  <si>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</si>
  <si>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</si>
  <si>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</si>
  <si>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</si>
  <si>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</si>
  <si>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</si>
  <si>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</si>
  <si>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</si>
  <si>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</si>
  <si>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</si>
  <si>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</si>
  <si>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</si>
  <si>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</si>
  <si>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</si>
  <si>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</si>
  <si>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</si>
  <si>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</si>
  <si>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</si>
  <si>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</si>
  <si>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</si>
  <si>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</si>
  <si>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</si>
  <si>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</si>
  <si>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</si>
  <si>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</si>
  <si>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</si>
  <si>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</si>
  <si>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</si>
  <si>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</si>
  <si>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</si>
  <si>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</si>
  <si>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</si>
  <si>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</si>
  <si>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</si>
  <si>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</si>
  <si>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</si>
  <si>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</si>
  <si>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</si>
  <si>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</si>
  <si>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</si>
  <si>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</si>
  <si>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</si>
  <si>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</si>
  <si>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</si>
  <si>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</si>
  <si>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</si>
  <si>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</si>
  <si>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</si>
  <si>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</si>
  <si>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</si>
  <si>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</si>
  <si>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</si>
  <si>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</si>
  <si>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</si>
  <si>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</si>
  <si>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</si>
  <si>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</si>
  <si>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</si>
  <si>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</si>
  <si>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</si>
  <si>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</si>
  <si>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</si>
  <si>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.01 1 02 92300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</si>
  <si>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</si>
  <si>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</si>
  <si>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</si>
  <si>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</si>
  <si>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</si>
  <si>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</si>
  <si>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</si>
  <si>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</si>
  <si>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</si>
  <si>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</si>
  <si>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</si>
  <si>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</si>
  <si>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</si>
  <si>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</si>
  <si>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</si>
  <si>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</si>
  <si>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</si>
  <si>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</si>
  <si>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</si>
  <si>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</si>
  <si>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</si>
  <si>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</si>
  <si>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</si>
  <si>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</si>
  <si>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</si>
  <si>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</si>
  <si>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</si>
  <si>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</si>
  <si>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</si>
  <si>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</si>
  <si>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</si>
  <si>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</si>
  <si>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</si>
  <si>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</si>
  <si>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</si>
  <si>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</si>
  <si>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</si>
  <si>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</si>
  <si>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</si>
  <si>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</si>
  <si>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</si>
  <si>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</si>
  <si>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</si>
  <si>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</si>
  <si>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</si>
  <si>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</si>
  <si>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</si>
  <si>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</si>
  <si>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</si>
  <si>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</si>
  <si>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</si>
  <si>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</si>
  <si>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</si>
  <si>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</si>
  <si>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</si>
  <si>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</si>
  <si>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</si>
  <si>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</si>
  <si>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</si>
  <si>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</si>
  <si>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</si>
  <si>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</si>
  <si>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</si>
  <si>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</si>
  <si>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</si>
  <si>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</si>
  <si>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</si>
  <si>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</si>
  <si>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</si>
  <si>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</si>
  <si>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</si>
  <si>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</si>
  <si>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</si>
  <si>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</si>
  <si>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</si>
  <si>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</si>
  <si>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</si>
  <si>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2023  год </t>
  </si>
  <si>
    <t>Закупка товаров, работ и услуг для обеспечения государственных (муниципальных) нужд</t>
  </si>
  <si>
    <t>2023 год,     тыс.рублей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</si>
  <si>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</si>
  <si>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 Забайкальском крае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</si>
  <si>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</si>
  <si>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</si>
  <si>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</si>
  <si>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</si>
  <si>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</si>
  <si>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3 00 11432</t>
  </si>
  <si>
    <t>Организация отдыха, оздоровления, занятости детей и подростков</t>
  </si>
  <si>
    <t>Капитальные вложения в объекты государственное (муниципальной) собственности</t>
  </si>
  <si>
    <t>Бюджетные инвестиции</t>
  </si>
  <si>
    <t>.04 1 00 71231</t>
  </si>
  <si>
    <t>.04 2 00 71219</t>
  </si>
  <si>
    <t>Исполнение судебных  актов</t>
  </si>
  <si>
    <t>.04 4 00 79202</t>
  </si>
  <si>
    <t>Единая субвенция местным бюджетам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</si>
  <si>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</si>
  <si>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</si>
  <si>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</si>
  <si>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</si>
  <si>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</si>
  <si>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09 2 00 79202</t>
  </si>
  <si>
    <t>77 0 00 79202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</si>
  <si>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</si>
  <si>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</si>
  <si>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</si>
  <si>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77 0 F2 55550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</si>
  <si>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</si>
  <si>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Реализация программ формирования современной городской среды</t>
  </si>
  <si>
    <t>500</t>
  </si>
  <si>
    <t>540</t>
  </si>
  <si>
    <t>.04 2 00 07050</t>
  </si>
  <si>
    <t>.04 3 00 07050</t>
  </si>
  <si>
    <t>77 0 00 78050</t>
  </si>
  <si>
    <t>77 0 00 78110</t>
  </si>
  <si>
    <t>77 0 00 78186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</si>
  <si>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</si>
  <si>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</si>
  <si>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77 0 00 79180</t>
  </si>
  <si>
    <t>Капитальный ремонт зданий и оснащение военных комиссариатов муниципальных районов, муниципальных и городских округов</t>
  </si>
  <si>
    <t>77 0 00 79491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</si>
  <si>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</si>
  <si>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>77 0 00 S9118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</si>
  <si>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</si>
  <si>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</si>
  <si>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</si>
  <si>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</si>
  <si>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</si>
  <si>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</si>
  <si>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.04 1 00 78444</t>
  </si>
  <si>
    <t>.04 2 00 78444</t>
  </si>
  <si>
    <t>.04 3 00 78444</t>
  </si>
  <si>
    <t>.06 5 00 00000</t>
  </si>
  <si>
    <t>.06 5 00 00517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</si>
  <si>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</si>
  <si>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</si>
  <si>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</si>
  <si>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.05 1 00 78444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</si>
  <si>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</si>
  <si>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</si>
  <si>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.07 0 00 78444</t>
  </si>
  <si>
    <t>Иные межбюджетные трансферты  на решение вопросов местного значения ("Добрые дела")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</si>
  <si>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</si>
  <si>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</si>
  <si>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</si>
  <si>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</si>
  <si>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</si>
  <si>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Исполнение судебных актов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</si>
  <si>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</si>
  <si>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</si>
  <si>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</si>
  <si>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</si>
  <si>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</si>
  <si>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77 0 00 78150</t>
  </si>
  <si>
    <t>Оформление общественных пространств муниципальных районов, муниципальных и городских округов Забайкальского края</t>
  </si>
  <si>
    <t>77 0 00 09218</t>
  </si>
  <si>
    <t>Предупреждение и ликвидация последствий чрезвычайных ситуаций</t>
  </si>
  <si>
    <t>14 0 00 00423</t>
  </si>
  <si>
    <t>14 0 00 00420</t>
  </si>
  <si>
    <t>Резервные средства</t>
  </si>
  <si>
    <r>
      <t xml:space="preserve">Приложение № 5   к решению Совета 
муниципального района «Карымский район» 
№ 76 от «20» декабря 2022 года
</t>
    </r>
    <r>
      <rPr>
        <sz val="10"/>
        <color theme="0" tint="-0.499984740745262"/>
        <rFont val="Arial Cyr"/>
        <charset val="204"/>
      </rPr>
      <t>(приложение в редакции решения 
Совета муниципального района 
«Карымский район» от 23 марта 2023 №81,от 17 октября 2023 № 115, от 12 декабря 2023 № 124,от 27 декабря № 186</t>
    </r>
    <r>
      <rPr>
        <sz val="10"/>
        <rFont val="Arial Cyr"/>
        <charset val="204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</si>
</sst>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"/>
    <numFmt numFmtId="167" formatCode="dd/mm/yyyy\ hh:mm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sz val="10"/>
      <color theme="1" tint="0.499984740745262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 Cyr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6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0" fontId="13" fillId="0" borderId="2">
      <alignment vertical="top" wrapText="1"/>
    </xf>
    <xf numFmtId="1" fontId="14" fillId="0" borderId="2">
      <alignment horizontal="center" vertical="top" shrinkToFit="1"/>
    </xf>
    <xf numFmtId="0" fontId="2" fillId="0" borderId="0"/>
    <xf numFmtId="0" fontId="21" fillId="0" borderId="2">
      <alignment horizontal="left" wrapText="1"/>
    </xf>
    <xf numFmtId="0" fontId="23" fillId="0" borderId="5">
      <alignment horizontal="left" wrapText="1"/>
    </xf>
    <xf numFmtId="1" fontId="14" fillId="0" borderId="2">
      <alignment horizontal="center" vertical="top" shrinkToFit="1"/>
    </xf>
    <xf numFmtId="0" fontId="24" fillId="0" borderId="0">
      <alignment vertical="top" wrapText="1"/>
    </xf>
    <xf numFmtId="0" fontId="24" fillId="0" borderId="0">
      <alignment vertical="top" wrapText="1"/>
    </xf>
    <xf numFmtId="0" fontId="1" fillId="0" borderId="0"/>
    <xf numFmtId="49" fontId="14" fillId="0" borderId="2">
      <alignment vertical="top" wrapText="1"/>
    </xf>
    <xf numFmtId="14" fontId="14" fillId="0" borderId="2">
      <alignment vertical="top" wrapText="1"/>
    </xf>
    <xf numFmtId="49" fontId="14" fillId="0" borderId="2">
      <alignment horizontal="center" vertical="top" wrapText="1"/>
    </xf>
    <xf numFmtId="167" fontId="14" fillId="0" borderId="2">
      <alignment vertical="top" wrapText="1"/>
    </xf>
  </cellStyleXfs>
  <cellXfs count="93">
    <xf numFmtId="0" fontId="0" fillId="0" borderId="0" xfId="0"/>
    <xf numFmtId="0" fontId="7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9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0" fillId="2" borderId="0" xfId="0" applyNumberFormat="1" applyFill="1"/>
    <xf numFmtId="0" fontId="3" fillId="2" borderId="0" xfId="0" applyFont="1" applyFill="1"/>
    <xf numFmtId="0" fontId="12" fillId="2" borderId="0" xfId="0" applyFont="1" applyFill="1"/>
    <xf numFmtId="0" fontId="6" fillId="2" borderId="0" xfId="0" applyFont="1" applyFill="1"/>
    <xf numFmtId="166" fontId="0" fillId="2" borderId="0" xfId="0" applyNumberForma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/>
    </xf>
    <xf numFmtId="166" fontId="10" fillId="2" borderId="1" xfId="0" applyNumberFormat="1" applyFont="1" applyFill="1" applyBorder="1"/>
    <xf numFmtId="166" fontId="0" fillId="2" borderId="1" xfId="0" applyNumberFormat="1" applyFont="1" applyFill="1" applyBorder="1"/>
    <xf numFmtId="166" fontId="9" fillId="2" borderId="1" xfId="0" applyNumberFormat="1" applyFont="1" applyFill="1" applyBorder="1"/>
    <xf numFmtId="166" fontId="7" fillId="2" borderId="1" xfId="0" applyNumberFormat="1" applyFont="1" applyFill="1" applyBorder="1"/>
    <xf numFmtId="166" fontId="11" fillId="2" borderId="1" xfId="0" applyNumberFormat="1" applyFont="1" applyFill="1" applyBorder="1"/>
    <xf numFmtId="166" fontId="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/>
    <xf numFmtId="164" fontId="0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justify" wrapText="1"/>
    </xf>
    <xf numFmtId="49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8" fillId="2" borderId="2" xfId="3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0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justify" wrapText="1"/>
    </xf>
    <xf numFmtId="49" fontId="7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" fontId="15" fillId="2" borderId="2" xfId="4" applyNumberFormat="1" applyFont="1" applyFill="1" applyAlignment="1" applyProtection="1">
      <alignment horizontal="center" shrinkToFit="1"/>
    </xf>
    <xf numFmtId="0" fontId="15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" fontId="10" fillId="2" borderId="2" xfId="4" applyNumberFormat="1" applyFont="1" applyFill="1" applyAlignment="1" applyProtection="1">
      <alignment horizontal="center" shrinkToFit="1"/>
    </xf>
    <xf numFmtId="1" fontId="0" fillId="2" borderId="2" xfId="4" applyNumberFormat="1" applyFont="1" applyFill="1" applyAlignment="1" applyProtection="1">
      <alignment horizontal="center" shrinkToFit="1"/>
    </xf>
    <xf numFmtId="0" fontId="0" fillId="2" borderId="0" xfId="0" applyFont="1" applyFill="1"/>
    <xf numFmtId="0" fontId="1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wrapText="1"/>
    </xf>
    <xf numFmtId="0" fontId="9" fillId="2" borderId="1" xfId="5" applyFont="1" applyFill="1" applyBorder="1" applyAlignment="1">
      <alignment horizontal="left" vertical="center" wrapText="1"/>
    </xf>
    <xf numFmtId="0" fontId="20" fillId="2" borderId="0" xfId="0" applyFont="1" applyFill="1" applyAlignment="1">
      <alignment wrapText="1"/>
    </xf>
    <xf numFmtId="166" fontId="1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/>
    </xf>
    <xf numFmtId="1" fontId="19" fillId="2" borderId="2" xfId="4" applyNumberFormat="1" applyFont="1" applyFill="1" applyAlignment="1" applyProtection="1">
      <alignment horizontal="center" shrinkToFit="1"/>
    </xf>
    <xf numFmtId="0" fontId="20" fillId="2" borderId="4" xfId="6" applyNumberFormat="1" applyFont="1" applyFill="1" applyBorder="1" applyAlignment="1" applyProtection="1">
      <alignment wrapText="1"/>
    </xf>
    <xf numFmtId="0" fontId="22" fillId="2" borderId="4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0" fillId="2" borderId="0" xfId="0" applyFill="1" applyAlignment="1"/>
    <xf numFmtId="0" fontId="16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164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16">
    <cellStyle name="st16" xfId="12"/>
    <cellStyle name="st17" xfId="13"/>
    <cellStyle name="st18" xfId="15"/>
    <cellStyle name="st19" xfId="14"/>
    <cellStyle name="xl27" xfId="6"/>
    <cellStyle name="xl31" xfId="3"/>
    <cellStyle name="xl33" xfId="4"/>
    <cellStyle name="xl55" xfId="8"/>
    <cellStyle name="xl73" xfId="7"/>
    <cellStyle name="Обычный" xfId="0" builtinId="0"/>
    <cellStyle name="Обычный 2" xfId="1"/>
    <cellStyle name="Обычный 3" xfId="9"/>
    <cellStyle name="Обычный 4" xfId="10"/>
    <cellStyle name="Обычный 5" xfId="5"/>
    <cellStyle name="Обычный 5 2" xfId="1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abSelected="1" zoomScale="80" zoomScaleNormal="80" zoomScaleSheetLayoutView="75" workbookViewId="0">
      <selection activeCell="J3" sqref="J3"/>
    </sheetView>
  </sheetViews>
  <sheetFormatPr defaultColWidth="9.140625" defaultRowHeight="12.75" x14ac:dyDescent="0.2"/>
  <cols>
    <col min="1" max="1" width="70" style="1" customWidth="1"/>
    <col min="2" max="2" width="18.5703125" style="5" customWidth="1"/>
    <col min="3" max="3" width="10.42578125" style="63" customWidth="1"/>
    <col min="4" max="4" width="14.42578125" style="3" customWidth="1"/>
    <col min="5" max="5" width="12" style="2" customWidth="1"/>
    <col min="6" max="6" width="9.28515625" style="2" bestFit="1" customWidth="1"/>
    <col min="7" max="16384" width="9.140625" style="2"/>
  </cols>
  <sheetData>
    <row r="1" spans="1:6" ht="36" customHeight="1" x14ac:dyDescent="0.2">
      <c r="A1" s="80"/>
      <c r="B1" s="82" t="s">
        <v>267</v>
      </c>
      <c r="C1" s="82"/>
      <c r="D1" s="82"/>
      <c r="E1" s="80"/>
      <c r="F1" s="80"/>
    </row>
    <row r="2" spans="1:6" x14ac:dyDescent="0.2">
      <c r="A2" s="80"/>
      <c r="B2" s="82"/>
      <c r="C2" s="82"/>
      <c r="D2" s="82"/>
      <c r="E2" s="80"/>
      <c r="F2" s="80"/>
    </row>
    <row r="3" spans="1:6" ht="80.25" customHeight="1" x14ac:dyDescent="0.2">
      <c r="B3" s="82"/>
      <c r="C3" s="82"/>
      <c r="D3" s="82"/>
    </row>
    <row r="4" spans="1:6" ht="12.75" hidden="1" customHeight="1" x14ac:dyDescent="0.2">
      <c r="B4" s="82"/>
      <c r="C4" s="82"/>
      <c r="D4" s="82"/>
    </row>
    <row r="5" spans="1:6" ht="4.5" customHeight="1" x14ac:dyDescent="0.2">
      <c r="B5" s="81"/>
      <c r="C5" s="81"/>
      <c r="D5" s="81"/>
    </row>
    <row r="6" spans="1:6" hidden="1" x14ac:dyDescent="0.2"/>
    <row r="7" spans="1:6" ht="57" customHeight="1" x14ac:dyDescent="0.25">
      <c r="A7" s="84" t="s">
        <v>184</v>
      </c>
      <c r="B7" s="85"/>
      <c r="C7" s="85"/>
      <c r="D7" s="86"/>
    </row>
    <row r="8" spans="1:6" ht="14.25" customHeight="1" x14ac:dyDescent="0.25">
      <c r="A8" s="88"/>
      <c r="B8" s="88"/>
      <c r="C8" s="88"/>
    </row>
    <row r="9" spans="1:6" ht="14.25" hidden="1" customHeight="1" x14ac:dyDescent="0.2">
      <c r="A9" s="4"/>
      <c r="B9" s="4"/>
      <c r="C9" s="64"/>
    </row>
    <row r="10" spans="1:6" hidden="1" x14ac:dyDescent="0.2"/>
    <row r="11" spans="1:6" ht="30" customHeight="1" x14ac:dyDescent="0.2">
      <c r="A11" s="87" t="s">
        <v>0</v>
      </c>
      <c r="B11" s="87" t="s">
        <v>5</v>
      </c>
      <c r="C11" s="91" t="s">
        <v>6</v>
      </c>
      <c r="D11" s="89" t="s">
        <v>186</v>
      </c>
    </row>
    <row r="12" spans="1:6" ht="9.75" customHeight="1" x14ac:dyDescent="0.2">
      <c r="A12" s="87"/>
      <c r="B12" s="90"/>
      <c r="C12" s="92"/>
      <c r="D12" s="89"/>
    </row>
    <row r="13" spans="1:6" x14ac:dyDescent="0.2">
      <c r="A13" s="32">
        <v>1</v>
      </c>
      <c r="B13" s="6">
        <v>2</v>
      </c>
      <c r="C13" s="17">
        <v>3</v>
      </c>
      <c r="D13" s="7">
        <v>4</v>
      </c>
    </row>
    <row r="14" spans="1:6" ht="54.75" customHeight="1" x14ac:dyDescent="0.2">
      <c r="A14" s="32" t="s">
        <v>128</v>
      </c>
      <c r="B14" s="33" t="s">
        <v>41</v>
      </c>
      <c r="C14" s="33"/>
      <c r="D14" s="24">
        <f>D15+D27+D36</f>
        <v>35638.699999999997</v>
      </c>
      <c r="E14" s="9"/>
    </row>
    <row r="15" spans="1:6" ht="23.25" customHeight="1" x14ac:dyDescent="0.2">
      <c r="A15" s="34" t="s">
        <v>42</v>
      </c>
      <c r="B15" s="33" t="s">
        <v>44</v>
      </c>
      <c r="C15" s="33"/>
      <c r="D15" s="24">
        <f>D16+D20</f>
        <v>1808</v>
      </c>
    </row>
    <row r="16" spans="1:6" ht="36" customHeight="1" x14ac:dyDescent="0.2">
      <c r="A16" s="34" t="s">
        <v>43</v>
      </c>
      <c r="B16" s="33" t="s">
        <v>45</v>
      </c>
      <c r="C16" s="33"/>
      <c r="D16" s="24">
        <f t="shared" ref="D16:D18" si="0">D17</f>
        <v>100</v>
      </c>
    </row>
    <row r="17" spans="1:4" ht="25.5" x14ac:dyDescent="0.2">
      <c r="A17" s="35" t="s">
        <v>19</v>
      </c>
      <c r="B17" s="6" t="s">
        <v>100</v>
      </c>
      <c r="C17" s="6"/>
      <c r="D17" s="25">
        <f t="shared" si="0"/>
        <v>100</v>
      </c>
    </row>
    <row r="18" spans="1:4" ht="25.5" customHeight="1" x14ac:dyDescent="0.2">
      <c r="A18" s="36" t="s">
        <v>185</v>
      </c>
      <c r="B18" s="6" t="s">
        <v>100</v>
      </c>
      <c r="C18" s="6">
        <v>200</v>
      </c>
      <c r="D18" s="25">
        <f t="shared" si="0"/>
        <v>100</v>
      </c>
    </row>
    <row r="19" spans="1:4" ht="31.5" customHeight="1" x14ac:dyDescent="0.2">
      <c r="A19" s="36" t="s">
        <v>35</v>
      </c>
      <c r="B19" s="6" t="s">
        <v>100</v>
      </c>
      <c r="C19" s="6">
        <v>240</v>
      </c>
      <c r="D19" s="25">
        <v>100</v>
      </c>
    </row>
    <row r="20" spans="1:4" ht="33" customHeight="1" x14ac:dyDescent="0.2">
      <c r="A20" s="21" t="s">
        <v>46</v>
      </c>
      <c r="B20" s="33" t="s">
        <v>47</v>
      </c>
      <c r="C20" s="33"/>
      <c r="D20" s="24">
        <f>D21</f>
        <v>1708</v>
      </c>
    </row>
    <row r="21" spans="1:4" ht="22.5" customHeight="1" x14ac:dyDescent="0.2">
      <c r="A21" s="18" t="s">
        <v>13</v>
      </c>
      <c r="B21" s="6" t="s">
        <v>106</v>
      </c>
      <c r="C21" s="6"/>
      <c r="D21" s="25">
        <f>D22+D24</f>
        <v>1708</v>
      </c>
    </row>
    <row r="22" spans="1:4" ht="25.5" x14ac:dyDescent="0.2">
      <c r="A22" s="36" t="s">
        <v>185</v>
      </c>
      <c r="B22" s="6" t="s">
        <v>106</v>
      </c>
      <c r="C22" s="6">
        <v>200</v>
      </c>
      <c r="D22" s="25">
        <f>D23</f>
        <v>1352.3</v>
      </c>
    </row>
    <row r="23" spans="1:4" ht="34.5" customHeight="1" x14ac:dyDescent="0.2">
      <c r="A23" s="36" t="s">
        <v>35</v>
      </c>
      <c r="B23" s="6" t="s">
        <v>106</v>
      </c>
      <c r="C23" s="6">
        <v>240</v>
      </c>
      <c r="D23" s="25">
        <v>1352.3</v>
      </c>
    </row>
    <row r="24" spans="1:4" ht="18" customHeight="1" x14ac:dyDescent="0.2">
      <c r="A24" s="36" t="s">
        <v>16</v>
      </c>
      <c r="B24" s="17" t="s">
        <v>106</v>
      </c>
      <c r="C24" s="17">
        <v>800</v>
      </c>
      <c r="D24" s="25">
        <f>D26+D25</f>
        <v>355.70000000000005</v>
      </c>
    </row>
    <row r="25" spans="1:4" ht="18" customHeight="1" x14ac:dyDescent="0.2">
      <c r="A25" s="19" t="s">
        <v>254</v>
      </c>
      <c r="B25" s="17" t="s">
        <v>106</v>
      </c>
      <c r="C25" s="17">
        <v>830</v>
      </c>
      <c r="D25" s="25">
        <v>5.0999999999999996</v>
      </c>
    </row>
    <row r="26" spans="1:4" ht="24" customHeight="1" x14ac:dyDescent="0.2">
      <c r="A26" s="36" t="s">
        <v>14</v>
      </c>
      <c r="B26" s="17" t="s">
        <v>106</v>
      </c>
      <c r="C26" s="17">
        <v>850</v>
      </c>
      <c r="D26" s="25">
        <v>350.6</v>
      </c>
    </row>
    <row r="27" spans="1:4" ht="55.5" customHeight="1" x14ac:dyDescent="0.2">
      <c r="A27" s="34" t="s">
        <v>137</v>
      </c>
      <c r="B27" s="33" t="s">
        <v>49</v>
      </c>
      <c r="C27" s="37"/>
      <c r="D27" s="24">
        <f>D28+D33</f>
        <v>25567.600000000002</v>
      </c>
    </row>
    <row r="28" spans="1:4" ht="38.25" x14ac:dyDescent="0.2">
      <c r="A28" s="34" t="s">
        <v>24</v>
      </c>
      <c r="B28" s="33" t="s">
        <v>101</v>
      </c>
      <c r="C28" s="37"/>
      <c r="D28" s="24">
        <f>D29+D31</f>
        <v>23859.800000000003</v>
      </c>
    </row>
    <row r="29" spans="1:4" ht="28.5" customHeight="1" x14ac:dyDescent="0.2">
      <c r="A29" s="36" t="s">
        <v>185</v>
      </c>
      <c r="B29" s="6" t="s">
        <v>101</v>
      </c>
      <c r="C29" s="6">
        <v>200</v>
      </c>
      <c r="D29" s="25">
        <f t="shared" ref="D29" si="1">D30</f>
        <v>22847.4</v>
      </c>
    </row>
    <row r="30" spans="1:4" ht="28.5" customHeight="1" x14ac:dyDescent="0.2">
      <c r="A30" s="36" t="s">
        <v>35</v>
      </c>
      <c r="B30" s="6" t="s">
        <v>101</v>
      </c>
      <c r="C30" s="6">
        <v>240</v>
      </c>
      <c r="D30" s="25">
        <v>22847.4</v>
      </c>
    </row>
    <row r="31" spans="1:4" ht="24.75" customHeight="1" x14ac:dyDescent="0.2">
      <c r="A31" s="19" t="s">
        <v>7</v>
      </c>
      <c r="B31" s="6" t="s">
        <v>101</v>
      </c>
      <c r="C31" s="6">
        <v>500</v>
      </c>
      <c r="D31" s="25">
        <f>D32</f>
        <v>1012.4</v>
      </c>
    </row>
    <row r="32" spans="1:4" ht="24.75" customHeight="1" x14ac:dyDescent="0.2">
      <c r="A32" s="19" t="s">
        <v>10</v>
      </c>
      <c r="B32" s="6" t="s">
        <v>101</v>
      </c>
      <c r="C32" s="6">
        <v>540</v>
      </c>
      <c r="D32" s="25">
        <v>1012.4</v>
      </c>
    </row>
    <row r="33" spans="1:4" ht="39.75" customHeight="1" x14ac:dyDescent="0.2">
      <c r="A33" s="40" t="s">
        <v>256</v>
      </c>
      <c r="B33" s="42" t="s">
        <v>255</v>
      </c>
      <c r="C33" s="78"/>
      <c r="D33" s="30">
        <f>D34</f>
        <v>1707.8</v>
      </c>
    </row>
    <row r="34" spans="1:4" ht="31.5" customHeight="1" x14ac:dyDescent="0.2">
      <c r="A34" s="36" t="s">
        <v>185</v>
      </c>
      <c r="B34" s="15" t="s">
        <v>255</v>
      </c>
      <c r="C34" s="15">
        <v>200</v>
      </c>
      <c r="D34" s="31">
        <f>D35</f>
        <v>1707.8</v>
      </c>
    </row>
    <row r="35" spans="1:4" ht="24.75" customHeight="1" x14ac:dyDescent="0.2">
      <c r="A35" s="36" t="s">
        <v>35</v>
      </c>
      <c r="B35" s="15" t="s">
        <v>255</v>
      </c>
      <c r="C35" s="15">
        <v>240</v>
      </c>
      <c r="D35" s="31">
        <v>1707.8</v>
      </c>
    </row>
    <row r="36" spans="1:4" ht="22.5" customHeight="1" x14ac:dyDescent="0.2">
      <c r="A36" s="38" t="s">
        <v>131</v>
      </c>
      <c r="B36" s="33" t="s">
        <v>81</v>
      </c>
      <c r="C36" s="33"/>
      <c r="D36" s="24">
        <f>D37+D40</f>
        <v>8263.0999999999985</v>
      </c>
    </row>
    <row r="37" spans="1:4" ht="18.75" customHeight="1" x14ac:dyDescent="0.2">
      <c r="A37" s="34" t="s">
        <v>1</v>
      </c>
      <c r="B37" s="33" t="s">
        <v>102</v>
      </c>
      <c r="C37" s="33"/>
      <c r="D37" s="24">
        <f>D38</f>
        <v>8182.9999999999991</v>
      </c>
    </row>
    <row r="38" spans="1:4" ht="38.25" x14ac:dyDescent="0.2">
      <c r="A38" s="36" t="s">
        <v>33</v>
      </c>
      <c r="B38" s="6" t="s">
        <v>102</v>
      </c>
      <c r="C38" s="6">
        <v>100</v>
      </c>
      <c r="D38" s="25">
        <f>D39</f>
        <v>8182.9999999999991</v>
      </c>
    </row>
    <row r="39" spans="1:4" ht="26.25" customHeight="1" x14ac:dyDescent="0.2">
      <c r="A39" s="36" t="s">
        <v>34</v>
      </c>
      <c r="B39" s="6" t="s">
        <v>102</v>
      </c>
      <c r="C39" s="6">
        <v>120</v>
      </c>
      <c r="D39" s="25">
        <f>6862.9+1138.5+180.7+0.9</f>
        <v>8182.9999999999991</v>
      </c>
    </row>
    <row r="40" spans="1:4" x14ac:dyDescent="0.2">
      <c r="A40" s="18" t="s">
        <v>13</v>
      </c>
      <c r="B40" s="6" t="s">
        <v>116</v>
      </c>
      <c r="C40" s="6"/>
      <c r="D40" s="25">
        <f>D41</f>
        <v>80.099999999999994</v>
      </c>
    </row>
    <row r="41" spans="1:4" ht="25.5" x14ac:dyDescent="0.2">
      <c r="A41" s="36" t="s">
        <v>185</v>
      </c>
      <c r="B41" s="6" t="s">
        <v>116</v>
      </c>
      <c r="C41" s="6">
        <v>200</v>
      </c>
      <c r="D41" s="25">
        <f>D42</f>
        <v>80.099999999999994</v>
      </c>
    </row>
    <row r="42" spans="1:4" ht="25.5" x14ac:dyDescent="0.2">
      <c r="A42" s="36" t="s">
        <v>35</v>
      </c>
      <c r="B42" s="6" t="s">
        <v>116</v>
      </c>
      <c r="C42" s="6">
        <v>240</v>
      </c>
      <c r="D42" s="25">
        <f>81-0.9</f>
        <v>80.099999999999994</v>
      </c>
    </row>
    <row r="43" spans="1:4" ht="43.5" customHeight="1" x14ac:dyDescent="0.2">
      <c r="A43" s="32" t="s">
        <v>123</v>
      </c>
      <c r="B43" s="33" t="s">
        <v>118</v>
      </c>
      <c r="C43" s="16"/>
      <c r="D43" s="26">
        <f t="shared" ref="D43:D46" si="2">D44</f>
        <v>2605.6999999999998</v>
      </c>
    </row>
    <row r="44" spans="1:4" ht="25.5" x14ac:dyDescent="0.2">
      <c r="A44" s="34" t="s">
        <v>129</v>
      </c>
      <c r="B44" s="33" t="s">
        <v>119</v>
      </c>
      <c r="C44" s="16"/>
      <c r="D44" s="26">
        <f t="shared" si="2"/>
        <v>2605.6999999999998</v>
      </c>
    </row>
    <row r="45" spans="1:4" x14ac:dyDescent="0.2">
      <c r="A45" s="34" t="s">
        <v>122</v>
      </c>
      <c r="B45" s="33" t="s">
        <v>120</v>
      </c>
      <c r="C45" s="16"/>
      <c r="D45" s="22">
        <f t="shared" si="2"/>
        <v>2605.6999999999998</v>
      </c>
    </row>
    <row r="46" spans="1:4" x14ac:dyDescent="0.2">
      <c r="A46" s="18" t="s">
        <v>26</v>
      </c>
      <c r="B46" s="6" t="s">
        <v>120</v>
      </c>
      <c r="C46" s="15">
        <v>300</v>
      </c>
      <c r="D46" s="27">
        <f t="shared" si="2"/>
        <v>2605.6999999999998</v>
      </c>
    </row>
    <row r="47" spans="1:4" ht="25.5" x14ac:dyDescent="0.2">
      <c r="A47" s="19" t="s">
        <v>181</v>
      </c>
      <c r="B47" s="6" t="s">
        <v>120</v>
      </c>
      <c r="C47" s="15">
        <v>320</v>
      </c>
      <c r="D47" s="27">
        <v>2605.6999999999998</v>
      </c>
    </row>
    <row r="48" spans="1:4" ht="25.5" customHeight="1" x14ac:dyDescent="0.2">
      <c r="A48" s="32" t="s">
        <v>124</v>
      </c>
      <c r="B48" s="33" t="s">
        <v>36</v>
      </c>
      <c r="C48" s="33"/>
      <c r="D48" s="24">
        <f>D49+D52</f>
        <v>18534.2</v>
      </c>
    </row>
    <row r="49" spans="1:5" ht="23.25" customHeight="1" x14ac:dyDescent="0.2">
      <c r="A49" s="34" t="s">
        <v>1</v>
      </c>
      <c r="B49" s="33" t="s">
        <v>103</v>
      </c>
      <c r="C49" s="33"/>
      <c r="D49" s="24">
        <f>D50</f>
        <v>17848.3</v>
      </c>
    </row>
    <row r="50" spans="1:5" ht="60" customHeight="1" x14ac:dyDescent="0.2">
      <c r="A50" s="36" t="s">
        <v>33</v>
      </c>
      <c r="B50" s="6" t="s">
        <v>103</v>
      </c>
      <c r="C50" s="6">
        <v>100</v>
      </c>
      <c r="D50" s="25">
        <f>D51</f>
        <v>17848.3</v>
      </c>
    </row>
    <row r="51" spans="1:5" ht="27" customHeight="1" x14ac:dyDescent="0.2">
      <c r="A51" s="36" t="s">
        <v>34</v>
      </c>
      <c r="B51" s="6" t="s">
        <v>103</v>
      </c>
      <c r="C51" s="6">
        <v>120</v>
      </c>
      <c r="D51" s="25">
        <f>15142.2+2381.1+325</f>
        <v>17848.3</v>
      </c>
    </row>
    <row r="52" spans="1:5" ht="31.5" customHeight="1" x14ac:dyDescent="0.2">
      <c r="A52" s="39" t="s">
        <v>187</v>
      </c>
      <c r="B52" s="33" t="s">
        <v>75</v>
      </c>
      <c r="C52" s="33"/>
      <c r="D52" s="28">
        <f>D53</f>
        <v>685.9</v>
      </c>
    </row>
    <row r="53" spans="1:5" ht="42" customHeight="1" x14ac:dyDescent="0.2">
      <c r="A53" s="36" t="s">
        <v>33</v>
      </c>
      <c r="B53" s="6" t="s">
        <v>75</v>
      </c>
      <c r="C53" s="6">
        <v>100</v>
      </c>
      <c r="D53" s="29">
        <f>D54</f>
        <v>685.9</v>
      </c>
    </row>
    <row r="54" spans="1:5" ht="32.25" customHeight="1" x14ac:dyDescent="0.2">
      <c r="A54" s="36" t="s">
        <v>34</v>
      </c>
      <c r="B54" s="6" t="s">
        <v>75</v>
      </c>
      <c r="C54" s="6">
        <v>120</v>
      </c>
      <c r="D54" s="29">
        <v>685.9</v>
      </c>
    </row>
    <row r="55" spans="1:5" ht="35.25" customHeight="1" x14ac:dyDescent="0.2">
      <c r="A55" s="32" t="s">
        <v>127</v>
      </c>
      <c r="B55" s="33" t="s">
        <v>51</v>
      </c>
      <c r="C55" s="33"/>
      <c r="D55" s="24">
        <f>D56+D79+D119+D141</f>
        <v>890626.60000000009</v>
      </c>
      <c r="E55" s="9"/>
    </row>
    <row r="56" spans="1:5" ht="17.25" customHeight="1" x14ac:dyDescent="0.2">
      <c r="A56" s="34" t="s">
        <v>50</v>
      </c>
      <c r="B56" s="33" t="s">
        <v>52</v>
      </c>
      <c r="C56" s="33"/>
      <c r="D56" s="24">
        <f>D57+D62+D65+D70+D73+D76</f>
        <v>252400.30000000002</v>
      </c>
    </row>
    <row r="57" spans="1:5" ht="23.25" customHeight="1" x14ac:dyDescent="0.2">
      <c r="A57" s="34" t="s">
        <v>2</v>
      </c>
      <c r="B57" s="33" t="s">
        <v>53</v>
      </c>
      <c r="C57" s="33"/>
      <c r="D57" s="24">
        <f>D60+D58</f>
        <v>96359</v>
      </c>
    </row>
    <row r="58" spans="1:5" ht="25.5" customHeight="1" x14ac:dyDescent="0.2">
      <c r="A58" s="18" t="s">
        <v>196</v>
      </c>
      <c r="B58" s="6" t="s">
        <v>53</v>
      </c>
      <c r="C58" s="6">
        <v>400</v>
      </c>
      <c r="D58" s="25">
        <f>D59</f>
        <v>3233.8</v>
      </c>
    </row>
    <row r="59" spans="1:5" ht="23.25" customHeight="1" x14ac:dyDescent="0.2">
      <c r="A59" s="20" t="s">
        <v>197</v>
      </c>
      <c r="B59" s="6" t="s">
        <v>53</v>
      </c>
      <c r="C59" s="6">
        <v>410</v>
      </c>
      <c r="D59" s="25">
        <v>3233.8</v>
      </c>
    </row>
    <row r="60" spans="1:5" ht="25.5" x14ac:dyDescent="0.2">
      <c r="A60" s="18" t="s">
        <v>54</v>
      </c>
      <c r="B60" s="6" t="s">
        <v>53</v>
      </c>
      <c r="C60" s="6">
        <v>600</v>
      </c>
      <c r="D60" s="25">
        <f>D61</f>
        <v>93125.2</v>
      </c>
    </row>
    <row r="61" spans="1:5" ht="25.5" customHeight="1" x14ac:dyDescent="0.2">
      <c r="A61" s="18" t="s">
        <v>17</v>
      </c>
      <c r="B61" s="6" t="s">
        <v>53</v>
      </c>
      <c r="C61" s="6">
        <v>610</v>
      </c>
      <c r="D61" s="25">
        <f>88463.5+799.9+3861.8</f>
        <v>93125.2</v>
      </c>
    </row>
    <row r="62" spans="1:5" ht="106.5" customHeight="1" x14ac:dyDescent="0.2">
      <c r="A62" s="40" t="s">
        <v>28</v>
      </c>
      <c r="B62" s="33" t="s">
        <v>76</v>
      </c>
      <c r="C62" s="33"/>
      <c r="D62" s="24">
        <f>D63</f>
        <v>150933.6</v>
      </c>
    </row>
    <row r="63" spans="1:5" ht="25.5" x14ac:dyDescent="0.2">
      <c r="A63" s="18" t="s">
        <v>54</v>
      </c>
      <c r="B63" s="6" t="s">
        <v>76</v>
      </c>
      <c r="C63" s="6">
        <v>600</v>
      </c>
      <c r="D63" s="25">
        <f>D64</f>
        <v>150933.6</v>
      </c>
    </row>
    <row r="64" spans="1:5" ht="26.25" customHeight="1" x14ac:dyDescent="0.2">
      <c r="A64" s="18" t="s">
        <v>17</v>
      </c>
      <c r="B64" s="6" t="s">
        <v>76</v>
      </c>
      <c r="C64" s="6">
        <v>610</v>
      </c>
      <c r="D64" s="25">
        <f>139305.5+11628.1</f>
        <v>150933.6</v>
      </c>
    </row>
    <row r="65" spans="1:4" ht="57.75" customHeight="1" x14ac:dyDescent="0.2">
      <c r="A65" s="34" t="s">
        <v>27</v>
      </c>
      <c r="B65" s="33" t="s">
        <v>79</v>
      </c>
      <c r="C65" s="49"/>
      <c r="D65" s="24">
        <f>D66+D68</f>
        <v>158.80000000000001</v>
      </c>
    </row>
    <row r="66" spans="1:4" ht="25.5" x14ac:dyDescent="0.2">
      <c r="A66" s="36" t="s">
        <v>185</v>
      </c>
      <c r="B66" s="6" t="s">
        <v>79</v>
      </c>
      <c r="C66" s="41">
        <v>200</v>
      </c>
      <c r="D66" s="25">
        <f>D67</f>
        <v>12.3</v>
      </c>
    </row>
    <row r="67" spans="1:4" ht="25.5" x14ac:dyDescent="0.2">
      <c r="A67" s="36" t="s">
        <v>35</v>
      </c>
      <c r="B67" s="6" t="s">
        <v>79</v>
      </c>
      <c r="C67" s="41">
        <v>240</v>
      </c>
      <c r="D67" s="25">
        <v>12.3</v>
      </c>
    </row>
    <row r="68" spans="1:4" x14ac:dyDescent="0.2">
      <c r="A68" s="18" t="s">
        <v>26</v>
      </c>
      <c r="B68" s="6" t="s">
        <v>79</v>
      </c>
      <c r="C68" s="6">
        <v>300</v>
      </c>
      <c r="D68" s="25">
        <f>D69</f>
        <v>146.5</v>
      </c>
    </row>
    <row r="69" spans="1:4" ht="24" customHeight="1" x14ac:dyDescent="0.2">
      <c r="A69" s="19" t="s">
        <v>181</v>
      </c>
      <c r="B69" s="6" t="s">
        <v>79</v>
      </c>
      <c r="C69" s="41">
        <v>320</v>
      </c>
      <c r="D69" s="25">
        <v>146.5</v>
      </c>
    </row>
    <row r="70" spans="1:4" ht="79.5" customHeight="1" x14ac:dyDescent="0.2">
      <c r="A70" s="40" t="s">
        <v>250</v>
      </c>
      <c r="B70" s="42" t="s">
        <v>198</v>
      </c>
      <c r="C70" s="42"/>
      <c r="D70" s="26">
        <f>D71</f>
        <v>2636.6</v>
      </c>
    </row>
    <row r="71" spans="1:4" ht="32.25" customHeight="1" x14ac:dyDescent="0.2">
      <c r="A71" s="18" t="s">
        <v>54</v>
      </c>
      <c r="B71" s="15" t="s">
        <v>198</v>
      </c>
      <c r="C71" s="15">
        <v>600</v>
      </c>
      <c r="D71" s="27">
        <f>D72</f>
        <v>2636.6</v>
      </c>
    </row>
    <row r="72" spans="1:4" ht="24" customHeight="1" x14ac:dyDescent="0.2">
      <c r="A72" s="19" t="s">
        <v>17</v>
      </c>
      <c r="B72" s="15" t="s">
        <v>198</v>
      </c>
      <c r="C72" s="15">
        <v>610</v>
      </c>
      <c r="D72" s="27">
        <v>2636.6</v>
      </c>
    </row>
    <row r="73" spans="1:4" ht="24" customHeight="1" x14ac:dyDescent="0.2">
      <c r="A73" s="39" t="s">
        <v>234</v>
      </c>
      <c r="B73" s="42" t="s">
        <v>233</v>
      </c>
      <c r="C73" s="15"/>
      <c r="D73" s="26">
        <f>D74</f>
        <v>305.20000000000005</v>
      </c>
    </row>
    <row r="74" spans="1:4" ht="24" customHeight="1" x14ac:dyDescent="0.2">
      <c r="A74" s="18" t="s">
        <v>54</v>
      </c>
      <c r="B74" s="15" t="s">
        <v>233</v>
      </c>
      <c r="C74" s="15">
        <v>600</v>
      </c>
      <c r="D74" s="27">
        <f>D75</f>
        <v>305.20000000000005</v>
      </c>
    </row>
    <row r="75" spans="1:4" ht="24" customHeight="1" x14ac:dyDescent="0.2">
      <c r="A75" s="19" t="s">
        <v>17</v>
      </c>
      <c r="B75" s="15" t="s">
        <v>233</v>
      </c>
      <c r="C75" s="15">
        <v>610</v>
      </c>
      <c r="D75" s="27">
        <f>910-604.8</f>
        <v>305.20000000000005</v>
      </c>
    </row>
    <row r="76" spans="1:4" ht="36.75" customHeight="1" x14ac:dyDescent="0.2">
      <c r="A76" s="67" t="s">
        <v>224</v>
      </c>
      <c r="B76" s="42" t="s">
        <v>236</v>
      </c>
      <c r="C76" s="15"/>
      <c r="D76" s="26">
        <f>D77</f>
        <v>2007.1</v>
      </c>
    </row>
    <row r="77" spans="1:4" ht="24" customHeight="1" x14ac:dyDescent="0.2">
      <c r="A77" s="18" t="s">
        <v>54</v>
      </c>
      <c r="B77" s="15" t="s">
        <v>236</v>
      </c>
      <c r="C77" s="15">
        <v>600</v>
      </c>
      <c r="D77" s="27">
        <f>D78</f>
        <v>2007.1</v>
      </c>
    </row>
    <row r="78" spans="1:4" ht="24" customHeight="1" x14ac:dyDescent="0.2">
      <c r="A78" s="19" t="s">
        <v>17</v>
      </c>
      <c r="B78" s="15" t="s">
        <v>236</v>
      </c>
      <c r="C78" s="15">
        <v>610</v>
      </c>
      <c r="D78" s="27">
        <v>2007.1</v>
      </c>
    </row>
    <row r="79" spans="1:4" ht="33" customHeight="1" x14ac:dyDescent="0.2">
      <c r="A79" s="34" t="s">
        <v>191</v>
      </c>
      <c r="B79" s="33" t="s">
        <v>55</v>
      </c>
      <c r="C79" s="33"/>
      <c r="D79" s="24">
        <f>D80+D83+D89+D92+D98+D101+D107+D116+D104+D86+D95+D110+D113</f>
        <v>556407.20000000007</v>
      </c>
    </row>
    <row r="80" spans="1:4" ht="25.5" x14ac:dyDescent="0.2">
      <c r="A80" s="34" t="s">
        <v>56</v>
      </c>
      <c r="B80" s="33" t="s">
        <v>57</v>
      </c>
      <c r="C80" s="33"/>
      <c r="D80" s="24">
        <f>D81</f>
        <v>164845</v>
      </c>
    </row>
    <row r="81" spans="1:4" ht="25.5" x14ac:dyDescent="0.2">
      <c r="A81" s="18" t="s">
        <v>54</v>
      </c>
      <c r="B81" s="6" t="s">
        <v>57</v>
      </c>
      <c r="C81" s="6">
        <v>600</v>
      </c>
      <c r="D81" s="25">
        <f>D82</f>
        <v>164845</v>
      </c>
    </row>
    <row r="82" spans="1:4" ht="21" customHeight="1" x14ac:dyDescent="0.2">
      <c r="A82" s="18" t="s">
        <v>17</v>
      </c>
      <c r="B82" s="6" t="s">
        <v>57</v>
      </c>
      <c r="C82" s="6">
        <v>610</v>
      </c>
      <c r="D82" s="25">
        <f>166109.6-1800+2500-113.5-300-1339.1-212</f>
        <v>164845</v>
      </c>
    </row>
    <row r="83" spans="1:4" ht="57" customHeight="1" x14ac:dyDescent="0.2">
      <c r="A83" s="43" t="s">
        <v>177</v>
      </c>
      <c r="B83" s="16" t="s">
        <v>176</v>
      </c>
      <c r="C83" s="16"/>
      <c r="D83" s="22">
        <f>D84</f>
        <v>1995.3</v>
      </c>
    </row>
    <row r="84" spans="1:4" ht="29.25" customHeight="1" x14ac:dyDescent="0.2">
      <c r="A84" s="18" t="s">
        <v>54</v>
      </c>
      <c r="B84" s="15" t="s">
        <v>176</v>
      </c>
      <c r="C84" s="15">
        <v>600</v>
      </c>
      <c r="D84" s="23">
        <f>D85</f>
        <v>1995.3</v>
      </c>
    </row>
    <row r="85" spans="1:4" ht="20.25" customHeight="1" x14ac:dyDescent="0.2">
      <c r="A85" s="44" t="s">
        <v>17</v>
      </c>
      <c r="B85" s="15" t="s">
        <v>176</v>
      </c>
      <c r="C85" s="15">
        <v>610</v>
      </c>
      <c r="D85" s="23">
        <f>1783.3+212</f>
        <v>1995.3</v>
      </c>
    </row>
    <row r="86" spans="1:4" ht="20.25" customHeight="1" x14ac:dyDescent="0.2">
      <c r="A86" s="39" t="s">
        <v>8</v>
      </c>
      <c r="B86" s="16" t="s">
        <v>218</v>
      </c>
      <c r="C86" s="15"/>
      <c r="D86" s="22">
        <f>D87</f>
        <v>66.5</v>
      </c>
    </row>
    <row r="87" spans="1:4" ht="27.75" customHeight="1" x14ac:dyDescent="0.2">
      <c r="A87" s="18" t="s">
        <v>54</v>
      </c>
      <c r="B87" s="17" t="s">
        <v>218</v>
      </c>
      <c r="C87" s="15">
        <v>600</v>
      </c>
      <c r="D87" s="23">
        <f>D88</f>
        <v>66.5</v>
      </c>
    </row>
    <row r="88" spans="1:4" ht="20.25" customHeight="1" x14ac:dyDescent="0.2">
      <c r="A88" s="44" t="s">
        <v>17</v>
      </c>
      <c r="B88" s="17" t="s">
        <v>218</v>
      </c>
      <c r="C88" s="15">
        <v>610</v>
      </c>
      <c r="D88" s="23">
        <v>66.5</v>
      </c>
    </row>
    <row r="89" spans="1:4" ht="38.25" x14ac:dyDescent="0.2">
      <c r="A89" s="39" t="s">
        <v>170</v>
      </c>
      <c r="B89" s="16" t="s">
        <v>136</v>
      </c>
      <c r="C89" s="17"/>
      <c r="D89" s="24">
        <f>D90</f>
        <v>27523.200000000001</v>
      </c>
    </row>
    <row r="90" spans="1:4" ht="25.5" x14ac:dyDescent="0.2">
      <c r="A90" s="18" t="s">
        <v>54</v>
      </c>
      <c r="B90" s="17" t="s">
        <v>136</v>
      </c>
      <c r="C90" s="17">
        <v>600</v>
      </c>
      <c r="D90" s="25">
        <f>D91</f>
        <v>27523.200000000001</v>
      </c>
    </row>
    <row r="91" spans="1:4" x14ac:dyDescent="0.2">
      <c r="A91" s="19" t="s">
        <v>17</v>
      </c>
      <c r="B91" s="17" t="s">
        <v>136</v>
      </c>
      <c r="C91" s="17">
        <v>610</v>
      </c>
      <c r="D91" s="25">
        <v>27523.200000000001</v>
      </c>
    </row>
    <row r="92" spans="1:4" ht="63.75" x14ac:dyDescent="0.2">
      <c r="A92" s="45" t="s">
        <v>190</v>
      </c>
      <c r="B92" s="16" t="s">
        <v>164</v>
      </c>
      <c r="C92" s="15"/>
      <c r="D92" s="26">
        <f>D93</f>
        <v>2406.5</v>
      </c>
    </row>
    <row r="93" spans="1:4" ht="25.5" x14ac:dyDescent="0.2">
      <c r="A93" s="18" t="s">
        <v>54</v>
      </c>
      <c r="B93" s="17" t="s">
        <v>164</v>
      </c>
      <c r="C93" s="15">
        <v>600</v>
      </c>
      <c r="D93" s="27">
        <f>D94</f>
        <v>2406.5</v>
      </c>
    </row>
    <row r="94" spans="1:4" x14ac:dyDescent="0.2">
      <c r="A94" s="19" t="s">
        <v>17</v>
      </c>
      <c r="B94" s="17" t="s">
        <v>164</v>
      </c>
      <c r="C94" s="15">
        <v>610</v>
      </c>
      <c r="D94" s="27">
        <v>2406.5</v>
      </c>
    </row>
    <row r="95" spans="1:4" ht="38.25" x14ac:dyDescent="0.2">
      <c r="A95" s="67" t="s">
        <v>232</v>
      </c>
      <c r="B95" s="16" t="s">
        <v>231</v>
      </c>
      <c r="C95" s="17"/>
      <c r="D95" s="22">
        <f>D96</f>
        <v>1320.9</v>
      </c>
    </row>
    <row r="96" spans="1:4" ht="25.5" x14ac:dyDescent="0.2">
      <c r="A96" s="18" t="s">
        <v>54</v>
      </c>
      <c r="B96" s="17" t="s">
        <v>231</v>
      </c>
      <c r="C96" s="17">
        <v>600</v>
      </c>
      <c r="D96" s="23">
        <f>D97</f>
        <v>1320.9</v>
      </c>
    </row>
    <row r="97" spans="1:4" ht="17.25" customHeight="1" x14ac:dyDescent="0.2">
      <c r="A97" s="19" t="s">
        <v>17</v>
      </c>
      <c r="B97" s="17" t="s">
        <v>231</v>
      </c>
      <c r="C97" s="17">
        <v>610</v>
      </c>
      <c r="D97" s="23">
        <v>1320.9</v>
      </c>
    </row>
    <row r="98" spans="1:4" ht="101.25" customHeight="1" x14ac:dyDescent="0.2">
      <c r="A98" s="40" t="s">
        <v>28</v>
      </c>
      <c r="B98" s="33" t="s">
        <v>77</v>
      </c>
      <c r="C98" s="33"/>
      <c r="D98" s="24">
        <f>D99</f>
        <v>320500.30000000005</v>
      </c>
    </row>
    <row r="99" spans="1:4" ht="25.5" x14ac:dyDescent="0.2">
      <c r="A99" s="18" t="s">
        <v>54</v>
      </c>
      <c r="B99" s="6" t="s">
        <v>77</v>
      </c>
      <c r="C99" s="6">
        <v>600</v>
      </c>
      <c r="D99" s="25">
        <f>D100</f>
        <v>320500.30000000005</v>
      </c>
    </row>
    <row r="100" spans="1:4" x14ac:dyDescent="0.2">
      <c r="A100" s="18" t="s">
        <v>17</v>
      </c>
      <c r="B100" s="6" t="s">
        <v>77</v>
      </c>
      <c r="C100" s="6">
        <v>610</v>
      </c>
      <c r="D100" s="25">
        <f>312403.9+8096.4</f>
        <v>320500.30000000005</v>
      </c>
    </row>
    <row r="101" spans="1:4" ht="38.25" x14ac:dyDescent="0.2">
      <c r="A101" s="46" t="s">
        <v>171</v>
      </c>
      <c r="B101" s="33" t="s">
        <v>78</v>
      </c>
      <c r="C101" s="33"/>
      <c r="D101" s="24">
        <f>D102</f>
        <v>2024.5</v>
      </c>
    </row>
    <row r="102" spans="1:4" ht="25.5" x14ac:dyDescent="0.2">
      <c r="A102" s="18" t="s">
        <v>54</v>
      </c>
      <c r="B102" s="6" t="s">
        <v>78</v>
      </c>
      <c r="C102" s="6">
        <v>600</v>
      </c>
      <c r="D102" s="25">
        <f>D103</f>
        <v>2024.5</v>
      </c>
    </row>
    <row r="103" spans="1:4" ht="20.25" customHeight="1" x14ac:dyDescent="0.2">
      <c r="A103" s="18" t="s">
        <v>17</v>
      </c>
      <c r="B103" s="6" t="s">
        <v>78</v>
      </c>
      <c r="C103" s="6">
        <v>610</v>
      </c>
      <c r="D103" s="25">
        <v>2024.5</v>
      </c>
    </row>
    <row r="104" spans="1:4" ht="54" customHeight="1" x14ac:dyDescent="0.2">
      <c r="A104" s="40" t="s">
        <v>251</v>
      </c>
      <c r="B104" s="42" t="s">
        <v>199</v>
      </c>
      <c r="C104" s="42"/>
      <c r="D104" s="26">
        <f>D105</f>
        <v>1615.9</v>
      </c>
    </row>
    <row r="105" spans="1:4" ht="31.5" customHeight="1" x14ac:dyDescent="0.2">
      <c r="A105" s="18" t="s">
        <v>54</v>
      </c>
      <c r="B105" s="15" t="s">
        <v>199</v>
      </c>
      <c r="C105" s="15">
        <v>600</v>
      </c>
      <c r="D105" s="27">
        <f>D106</f>
        <v>1615.9</v>
      </c>
    </row>
    <row r="106" spans="1:4" ht="20.25" customHeight="1" x14ac:dyDescent="0.2">
      <c r="A106" s="19" t="s">
        <v>17</v>
      </c>
      <c r="B106" s="15" t="s">
        <v>199</v>
      </c>
      <c r="C106" s="15">
        <v>610</v>
      </c>
      <c r="D106" s="27">
        <v>1615.9</v>
      </c>
    </row>
    <row r="107" spans="1:4" ht="38.25" customHeight="1" x14ac:dyDescent="0.2">
      <c r="A107" s="45" t="s">
        <v>162</v>
      </c>
      <c r="B107" s="16" t="s">
        <v>163</v>
      </c>
      <c r="C107" s="15"/>
      <c r="D107" s="26">
        <f>D108</f>
        <v>900</v>
      </c>
    </row>
    <row r="108" spans="1:4" ht="25.5" x14ac:dyDescent="0.2">
      <c r="A108" s="18" t="s">
        <v>54</v>
      </c>
      <c r="B108" s="17" t="s">
        <v>163</v>
      </c>
      <c r="C108" s="15">
        <v>600</v>
      </c>
      <c r="D108" s="27">
        <f>D109</f>
        <v>900</v>
      </c>
    </row>
    <row r="109" spans="1:4" ht="15" customHeight="1" x14ac:dyDescent="0.2">
      <c r="A109" s="19" t="s">
        <v>17</v>
      </c>
      <c r="B109" s="17" t="s">
        <v>163</v>
      </c>
      <c r="C109" s="15">
        <v>610</v>
      </c>
      <c r="D109" s="27">
        <v>900</v>
      </c>
    </row>
    <row r="110" spans="1:4" ht="25.5" x14ac:dyDescent="0.2">
      <c r="A110" s="39" t="s">
        <v>234</v>
      </c>
      <c r="B110" s="16" t="s">
        <v>235</v>
      </c>
      <c r="C110" s="17"/>
      <c r="D110" s="22">
        <f>D111</f>
        <v>101.09999999999991</v>
      </c>
    </row>
    <row r="111" spans="1:4" ht="25.5" x14ac:dyDescent="0.2">
      <c r="A111" s="18" t="s">
        <v>54</v>
      </c>
      <c r="B111" s="17" t="s">
        <v>235</v>
      </c>
      <c r="C111" s="17">
        <v>600</v>
      </c>
      <c r="D111" s="23">
        <f>D112</f>
        <v>101.09999999999991</v>
      </c>
    </row>
    <row r="112" spans="1:4" x14ac:dyDescent="0.2">
      <c r="A112" s="19" t="s">
        <v>17</v>
      </c>
      <c r="B112" s="17" t="s">
        <v>235</v>
      </c>
      <c r="C112" s="17">
        <v>610</v>
      </c>
      <c r="D112" s="23">
        <f>1470-1368.9</f>
        <v>101.09999999999991</v>
      </c>
    </row>
    <row r="113" spans="1:4" ht="25.5" x14ac:dyDescent="0.2">
      <c r="A113" s="67" t="s">
        <v>224</v>
      </c>
      <c r="B113" s="16" t="s">
        <v>237</v>
      </c>
      <c r="C113" s="17"/>
      <c r="D113" s="22">
        <f>D114</f>
        <v>3193.2</v>
      </c>
    </row>
    <row r="114" spans="1:4" ht="25.5" x14ac:dyDescent="0.2">
      <c r="A114" s="18" t="s">
        <v>54</v>
      </c>
      <c r="B114" s="17" t="s">
        <v>237</v>
      </c>
      <c r="C114" s="17">
        <v>600</v>
      </c>
      <c r="D114" s="23">
        <f>D115</f>
        <v>3193.2</v>
      </c>
    </row>
    <row r="115" spans="1:4" x14ac:dyDescent="0.2">
      <c r="A115" s="19" t="s">
        <v>17</v>
      </c>
      <c r="B115" s="17" t="s">
        <v>237</v>
      </c>
      <c r="C115" s="17">
        <v>610</v>
      </c>
      <c r="D115" s="23">
        <v>3193.2</v>
      </c>
    </row>
    <row r="116" spans="1:4" ht="38.25" x14ac:dyDescent="0.2">
      <c r="A116" s="46" t="s">
        <v>160</v>
      </c>
      <c r="B116" s="16" t="s">
        <v>161</v>
      </c>
      <c r="C116" s="16"/>
      <c r="D116" s="22">
        <f>D117</f>
        <v>29914.799999999999</v>
      </c>
    </row>
    <row r="117" spans="1:4" ht="25.5" x14ac:dyDescent="0.2">
      <c r="A117" s="18" t="s">
        <v>54</v>
      </c>
      <c r="B117" s="17" t="s">
        <v>161</v>
      </c>
      <c r="C117" s="17">
        <v>600</v>
      </c>
      <c r="D117" s="23">
        <f>D118</f>
        <v>29914.799999999999</v>
      </c>
    </row>
    <row r="118" spans="1:4" ht="12" customHeight="1" x14ac:dyDescent="0.2">
      <c r="A118" s="19" t="s">
        <v>17</v>
      </c>
      <c r="B118" s="17" t="s">
        <v>161</v>
      </c>
      <c r="C118" s="17">
        <v>610</v>
      </c>
      <c r="D118" s="23">
        <v>29914.799999999999</v>
      </c>
    </row>
    <row r="119" spans="1:4" ht="29.25" customHeight="1" x14ac:dyDescent="0.2">
      <c r="A119" s="21" t="s">
        <v>94</v>
      </c>
      <c r="B119" s="33" t="s">
        <v>58</v>
      </c>
      <c r="C119" s="33"/>
      <c r="D119" s="24">
        <f>D120+D138+D123+D132+D129+D126+D135</f>
        <v>58714.9</v>
      </c>
    </row>
    <row r="120" spans="1:4" ht="27" customHeight="1" x14ac:dyDescent="0.2">
      <c r="A120" s="34" t="s">
        <v>3</v>
      </c>
      <c r="B120" s="33" t="s">
        <v>59</v>
      </c>
      <c r="C120" s="33"/>
      <c r="D120" s="24">
        <f>D121</f>
        <v>37713.4</v>
      </c>
    </row>
    <row r="121" spans="1:4" ht="29.25" customHeight="1" x14ac:dyDescent="0.2">
      <c r="A121" s="18" t="s">
        <v>54</v>
      </c>
      <c r="B121" s="6" t="s">
        <v>59</v>
      </c>
      <c r="C121" s="6">
        <v>600</v>
      </c>
      <c r="D121" s="25">
        <f>D122</f>
        <v>37713.4</v>
      </c>
    </row>
    <row r="122" spans="1:4" s="10" customFormat="1" ht="15.75" x14ac:dyDescent="0.25">
      <c r="A122" s="18" t="s">
        <v>17</v>
      </c>
      <c r="B122" s="6" t="s">
        <v>59</v>
      </c>
      <c r="C122" s="6">
        <v>610</v>
      </c>
      <c r="D122" s="25">
        <f>39742.5-2029.1</f>
        <v>37713.4</v>
      </c>
    </row>
    <row r="123" spans="1:4" s="10" customFormat="1" ht="39" x14ac:dyDescent="0.25">
      <c r="A123" s="40" t="s">
        <v>139</v>
      </c>
      <c r="B123" s="33" t="s">
        <v>138</v>
      </c>
      <c r="C123" s="33"/>
      <c r="D123" s="24">
        <f>D124</f>
        <v>11957.5</v>
      </c>
    </row>
    <row r="124" spans="1:4" s="10" customFormat="1" ht="26.25" x14ac:dyDescent="0.25">
      <c r="A124" s="18" t="s">
        <v>54</v>
      </c>
      <c r="B124" s="6" t="s">
        <v>138</v>
      </c>
      <c r="C124" s="6">
        <v>600</v>
      </c>
      <c r="D124" s="25">
        <f>D125</f>
        <v>11957.5</v>
      </c>
    </row>
    <row r="125" spans="1:4" s="10" customFormat="1" ht="14.25" customHeight="1" x14ac:dyDescent="0.25">
      <c r="A125" s="18" t="s">
        <v>17</v>
      </c>
      <c r="B125" s="6" t="s">
        <v>138</v>
      </c>
      <c r="C125" s="6">
        <v>610</v>
      </c>
      <c r="D125" s="25">
        <v>11957.5</v>
      </c>
    </row>
    <row r="126" spans="1:4" s="10" customFormat="1" ht="21.75" customHeight="1" x14ac:dyDescent="0.25">
      <c r="A126" s="39" t="s">
        <v>8</v>
      </c>
      <c r="B126" s="42" t="s">
        <v>219</v>
      </c>
      <c r="C126" s="42"/>
      <c r="D126" s="26">
        <f>D127</f>
        <v>633.1</v>
      </c>
    </row>
    <row r="127" spans="1:4" s="10" customFormat="1" ht="28.5" customHeight="1" x14ac:dyDescent="0.25">
      <c r="A127" s="18" t="s">
        <v>54</v>
      </c>
      <c r="B127" s="15" t="s">
        <v>219</v>
      </c>
      <c r="C127" s="15">
        <v>600</v>
      </c>
      <c r="D127" s="27">
        <f>D128</f>
        <v>633.1</v>
      </c>
    </row>
    <row r="128" spans="1:4" s="10" customFormat="1" ht="17.25" customHeight="1" x14ac:dyDescent="0.25">
      <c r="A128" s="19" t="s">
        <v>17</v>
      </c>
      <c r="B128" s="15" t="s">
        <v>219</v>
      </c>
      <c r="C128" s="15">
        <v>610</v>
      </c>
      <c r="D128" s="27">
        <v>633.1</v>
      </c>
    </row>
    <row r="129" spans="1:5" s="10" customFormat="1" ht="21.75" customHeight="1" x14ac:dyDescent="0.25">
      <c r="A129" s="21" t="s">
        <v>195</v>
      </c>
      <c r="B129" s="16" t="s">
        <v>194</v>
      </c>
      <c r="C129" s="42"/>
      <c r="D129" s="24">
        <f>D130</f>
        <v>451.9</v>
      </c>
    </row>
    <row r="130" spans="1:5" s="10" customFormat="1" ht="32.25" customHeight="1" x14ac:dyDescent="0.25">
      <c r="A130" s="18" t="s">
        <v>54</v>
      </c>
      <c r="B130" s="17" t="s">
        <v>194</v>
      </c>
      <c r="C130" s="15">
        <v>600</v>
      </c>
      <c r="D130" s="25">
        <f>D131</f>
        <v>451.9</v>
      </c>
    </row>
    <row r="131" spans="1:5" s="10" customFormat="1" ht="18" customHeight="1" x14ac:dyDescent="0.25">
      <c r="A131" s="19" t="s">
        <v>17</v>
      </c>
      <c r="B131" s="17" t="s">
        <v>194</v>
      </c>
      <c r="C131" s="15">
        <v>610</v>
      </c>
      <c r="D131" s="25">
        <v>451.9</v>
      </c>
    </row>
    <row r="132" spans="1:5" s="10" customFormat="1" ht="45" customHeight="1" x14ac:dyDescent="0.25">
      <c r="A132" s="34" t="s">
        <v>172</v>
      </c>
      <c r="B132" s="33" t="s">
        <v>117</v>
      </c>
      <c r="C132" s="33"/>
      <c r="D132" s="24">
        <f>D133</f>
        <v>3132.5</v>
      </c>
    </row>
    <row r="133" spans="1:5" s="10" customFormat="1" ht="27.75" customHeight="1" x14ac:dyDescent="0.25">
      <c r="A133" s="18" t="s">
        <v>54</v>
      </c>
      <c r="B133" s="6" t="s">
        <v>117</v>
      </c>
      <c r="C133" s="6">
        <v>600</v>
      </c>
      <c r="D133" s="25">
        <f>D134</f>
        <v>3132.5</v>
      </c>
    </row>
    <row r="134" spans="1:5" s="10" customFormat="1" ht="15.75" x14ac:dyDescent="0.25">
      <c r="A134" s="18" t="s">
        <v>17</v>
      </c>
      <c r="B134" s="6" t="s">
        <v>117</v>
      </c>
      <c r="C134" s="6">
        <v>610</v>
      </c>
      <c r="D134" s="25">
        <v>3132.5</v>
      </c>
    </row>
    <row r="135" spans="1:5" s="10" customFormat="1" ht="25.5" x14ac:dyDescent="0.25">
      <c r="A135" s="67" t="s">
        <v>224</v>
      </c>
      <c r="B135" s="42" t="s">
        <v>238</v>
      </c>
      <c r="C135" s="42"/>
      <c r="D135" s="26">
        <f>D136</f>
        <v>1642.2</v>
      </c>
    </row>
    <row r="136" spans="1:5" s="10" customFormat="1" ht="26.25" x14ac:dyDescent="0.25">
      <c r="A136" s="18" t="s">
        <v>54</v>
      </c>
      <c r="B136" s="15" t="s">
        <v>238</v>
      </c>
      <c r="C136" s="15">
        <v>600</v>
      </c>
      <c r="D136" s="27">
        <f>D137</f>
        <v>1642.2</v>
      </c>
    </row>
    <row r="137" spans="1:5" s="10" customFormat="1" ht="15.75" x14ac:dyDescent="0.25">
      <c r="A137" s="18" t="s">
        <v>17</v>
      </c>
      <c r="B137" s="15" t="s">
        <v>238</v>
      </c>
      <c r="C137" s="15">
        <v>610</v>
      </c>
      <c r="D137" s="27">
        <v>1642.2</v>
      </c>
    </row>
    <row r="138" spans="1:5" s="10" customFormat="1" ht="73.5" customHeight="1" x14ac:dyDescent="0.25">
      <c r="A138" s="34" t="s">
        <v>25</v>
      </c>
      <c r="B138" s="33" t="s">
        <v>121</v>
      </c>
      <c r="C138" s="33"/>
      <c r="D138" s="24">
        <f>D139</f>
        <v>3184.3</v>
      </c>
    </row>
    <row r="139" spans="1:5" s="10" customFormat="1" ht="36.75" customHeight="1" x14ac:dyDescent="0.25">
      <c r="A139" s="18" t="s">
        <v>54</v>
      </c>
      <c r="B139" s="6" t="s">
        <v>121</v>
      </c>
      <c r="C139" s="6">
        <v>600</v>
      </c>
      <c r="D139" s="25">
        <f>D140</f>
        <v>3184.3</v>
      </c>
    </row>
    <row r="140" spans="1:5" s="10" customFormat="1" ht="21.75" customHeight="1" x14ac:dyDescent="0.25">
      <c r="A140" s="18" t="s">
        <v>17</v>
      </c>
      <c r="B140" s="6" t="s">
        <v>121</v>
      </c>
      <c r="C140" s="6">
        <v>610</v>
      </c>
      <c r="D140" s="25">
        <v>3184.3</v>
      </c>
      <c r="E140" s="11"/>
    </row>
    <row r="141" spans="1:5" ht="45.75" customHeight="1" x14ac:dyDescent="0.2">
      <c r="A141" s="21" t="s">
        <v>175</v>
      </c>
      <c r="B141" s="33" t="s">
        <v>60</v>
      </c>
      <c r="C141" s="33"/>
      <c r="D141" s="24">
        <f>D142+D155+D149+D160+D152</f>
        <v>23104.199999999997</v>
      </c>
    </row>
    <row r="142" spans="1:5" ht="40.5" customHeight="1" x14ac:dyDescent="0.2">
      <c r="A142" s="34" t="s">
        <v>95</v>
      </c>
      <c r="B142" s="33" t="s">
        <v>61</v>
      </c>
      <c r="C142" s="33"/>
      <c r="D142" s="24">
        <f>D143+D145+D147</f>
        <v>12568.5</v>
      </c>
    </row>
    <row r="143" spans="1:5" ht="40.5" customHeight="1" x14ac:dyDescent="0.2">
      <c r="A143" s="36" t="s">
        <v>33</v>
      </c>
      <c r="B143" s="6" t="s">
        <v>61</v>
      </c>
      <c r="C143" s="6">
        <v>100</v>
      </c>
      <c r="D143" s="25">
        <f>D144</f>
        <v>11059.1</v>
      </c>
    </row>
    <row r="144" spans="1:5" s="12" customFormat="1" ht="33" customHeight="1" x14ac:dyDescent="0.25">
      <c r="A144" s="18" t="s">
        <v>180</v>
      </c>
      <c r="B144" s="6" t="s">
        <v>61</v>
      </c>
      <c r="C144" s="6">
        <v>110</v>
      </c>
      <c r="D144" s="25">
        <v>11059.1</v>
      </c>
    </row>
    <row r="145" spans="1:4" ht="30" customHeight="1" x14ac:dyDescent="0.2">
      <c r="A145" s="36" t="s">
        <v>185</v>
      </c>
      <c r="B145" s="6" t="s">
        <v>61</v>
      </c>
      <c r="C145" s="6">
        <v>200</v>
      </c>
      <c r="D145" s="25">
        <f>D146</f>
        <v>1504.4</v>
      </c>
    </row>
    <row r="146" spans="1:4" ht="31.5" customHeight="1" x14ac:dyDescent="0.2">
      <c r="A146" s="36" t="s">
        <v>35</v>
      </c>
      <c r="B146" s="6" t="s">
        <v>61</v>
      </c>
      <c r="C146" s="6">
        <v>240</v>
      </c>
      <c r="D146" s="25">
        <v>1504.4</v>
      </c>
    </row>
    <row r="147" spans="1:4" ht="24" customHeight="1" x14ac:dyDescent="0.2">
      <c r="A147" s="36" t="s">
        <v>16</v>
      </c>
      <c r="B147" s="17" t="s">
        <v>61</v>
      </c>
      <c r="C147" s="15">
        <v>800</v>
      </c>
      <c r="D147" s="27">
        <f>D148</f>
        <v>5</v>
      </c>
    </row>
    <row r="148" spans="1:4" ht="24" customHeight="1" x14ac:dyDescent="0.2">
      <c r="A148" s="36" t="s">
        <v>200</v>
      </c>
      <c r="B148" s="17" t="s">
        <v>61</v>
      </c>
      <c r="C148" s="15">
        <v>830</v>
      </c>
      <c r="D148" s="27">
        <v>5</v>
      </c>
    </row>
    <row r="149" spans="1:4" ht="23.25" customHeight="1" x14ac:dyDescent="0.2">
      <c r="A149" s="34" t="s">
        <v>1</v>
      </c>
      <c r="B149" s="33" t="s">
        <v>104</v>
      </c>
      <c r="C149" s="33"/>
      <c r="D149" s="24">
        <f>D150</f>
        <v>5849.8</v>
      </c>
    </row>
    <row r="150" spans="1:4" ht="39.75" customHeight="1" x14ac:dyDescent="0.2">
      <c r="A150" s="36" t="s">
        <v>33</v>
      </c>
      <c r="B150" s="6" t="s">
        <v>104</v>
      </c>
      <c r="C150" s="6">
        <v>100</v>
      </c>
      <c r="D150" s="25">
        <f>D151</f>
        <v>5849.8</v>
      </c>
    </row>
    <row r="151" spans="1:4" ht="30" customHeight="1" x14ac:dyDescent="0.2">
      <c r="A151" s="36" t="s">
        <v>34</v>
      </c>
      <c r="B151" s="6" t="s">
        <v>104</v>
      </c>
      <c r="C151" s="6">
        <v>120</v>
      </c>
      <c r="D151" s="25">
        <f>4930.9+748.6+170.3</f>
        <v>5849.8</v>
      </c>
    </row>
    <row r="152" spans="1:4" ht="36" customHeight="1" x14ac:dyDescent="0.2">
      <c r="A152" s="67" t="s">
        <v>224</v>
      </c>
      <c r="B152" s="16" t="s">
        <v>243</v>
      </c>
      <c r="C152" s="17"/>
      <c r="D152" s="22">
        <f>D153</f>
        <v>410.5</v>
      </c>
    </row>
    <row r="153" spans="1:4" ht="41.25" customHeight="1" x14ac:dyDescent="0.2">
      <c r="A153" s="36" t="s">
        <v>33</v>
      </c>
      <c r="B153" s="17" t="s">
        <v>243</v>
      </c>
      <c r="C153" s="17">
        <v>100</v>
      </c>
      <c r="D153" s="23">
        <f>D154</f>
        <v>410.5</v>
      </c>
    </row>
    <row r="154" spans="1:4" ht="19.5" customHeight="1" x14ac:dyDescent="0.2">
      <c r="A154" s="18" t="s">
        <v>180</v>
      </c>
      <c r="B154" s="17" t="s">
        <v>243</v>
      </c>
      <c r="C154" s="17">
        <v>110</v>
      </c>
      <c r="D154" s="23">
        <v>410.5</v>
      </c>
    </row>
    <row r="155" spans="1:4" ht="17.25" customHeight="1" x14ac:dyDescent="0.2">
      <c r="A155" s="34" t="s">
        <v>202</v>
      </c>
      <c r="B155" s="33" t="s">
        <v>201</v>
      </c>
      <c r="C155" s="33"/>
      <c r="D155" s="24">
        <f>D156+D158</f>
        <v>71.8</v>
      </c>
    </row>
    <row r="156" spans="1:4" ht="42" customHeight="1" x14ac:dyDescent="0.2">
      <c r="A156" s="36" t="s">
        <v>33</v>
      </c>
      <c r="B156" s="6" t="s">
        <v>201</v>
      </c>
      <c r="C156" s="6">
        <v>100</v>
      </c>
      <c r="D156" s="25">
        <f>D157</f>
        <v>41.2</v>
      </c>
    </row>
    <row r="157" spans="1:4" ht="18.75" customHeight="1" x14ac:dyDescent="0.2">
      <c r="A157" s="18" t="s">
        <v>180</v>
      </c>
      <c r="B157" s="6" t="s">
        <v>201</v>
      </c>
      <c r="C157" s="6">
        <v>110</v>
      </c>
      <c r="D157" s="25">
        <f>20.5+20.7</f>
        <v>41.2</v>
      </c>
    </row>
    <row r="158" spans="1:4" ht="25.5" customHeight="1" x14ac:dyDescent="0.2">
      <c r="A158" s="36" t="s">
        <v>185</v>
      </c>
      <c r="B158" s="6" t="s">
        <v>201</v>
      </c>
      <c r="C158" s="15">
        <v>200</v>
      </c>
      <c r="D158" s="25">
        <f>D159</f>
        <v>30.599999999999998</v>
      </c>
    </row>
    <row r="159" spans="1:4" ht="30.75" customHeight="1" x14ac:dyDescent="0.2">
      <c r="A159" s="36" t="s">
        <v>35</v>
      </c>
      <c r="B159" s="6" t="s">
        <v>201</v>
      </c>
      <c r="C159" s="15">
        <v>240</v>
      </c>
      <c r="D159" s="25">
        <f>51.3-20.7</f>
        <v>30.599999999999998</v>
      </c>
    </row>
    <row r="160" spans="1:4" ht="56.25" customHeight="1" x14ac:dyDescent="0.2">
      <c r="A160" s="40" t="s">
        <v>204</v>
      </c>
      <c r="B160" s="16" t="s">
        <v>203</v>
      </c>
      <c r="C160" s="17"/>
      <c r="D160" s="22">
        <f>D161</f>
        <v>4203.6000000000004</v>
      </c>
    </row>
    <row r="161" spans="1:4" ht="30.75" customHeight="1" x14ac:dyDescent="0.2">
      <c r="A161" s="18" t="s">
        <v>54</v>
      </c>
      <c r="B161" s="17" t="s">
        <v>203</v>
      </c>
      <c r="C161" s="17">
        <v>600</v>
      </c>
      <c r="D161" s="23">
        <f>D162</f>
        <v>4203.6000000000004</v>
      </c>
    </row>
    <row r="162" spans="1:4" ht="30.75" customHeight="1" x14ac:dyDescent="0.2">
      <c r="A162" s="19" t="s">
        <v>17</v>
      </c>
      <c r="B162" s="17" t="s">
        <v>203</v>
      </c>
      <c r="C162" s="17">
        <v>610</v>
      </c>
      <c r="D162" s="23">
        <v>4203.6000000000004</v>
      </c>
    </row>
    <row r="163" spans="1:4" ht="41.25" customHeight="1" x14ac:dyDescent="0.2">
      <c r="A163" s="32" t="s">
        <v>125</v>
      </c>
      <c r="B163" s="33" t="s">
        <v>72</v>
      </c>
      <c r="C163" s="33"/>
      <c r="D163" s="24">
        <f>D164+D174</f>
        <v>29791.9</v>
      </c>
    </row>
    <row r="164" spans="1:4" ht="33" customHeight="1" x14ac:dyDescent="0.2">
      <c r="A164" s="47" t="s">
        <v>132</v>
      </c>
      <c r="B164" s="33" t="s">
        <v>107</v>
      </c>
      <c r="C164" s="33"/>
      <c r="D164" s="24">
        <f>D165+D168+D171</f>
        <v>29706.9</v>
      </c>
    </row>
    <row r="165" spans="1:4" ht="23.25" customHeight="1" x14ac:dyDescent="0.2">
      <c r="A165" s="34" t="s">
        <v>73</v>
      </c>
      <c r="B165" s="33" t="s">
        <v>108</v>
      </c>
      <c r="C165" s="33"/>
      <c r="D165" s="24">
        <f>D166</f>
        <v>27677.7</v>
      </c>
    </row>
    <row r="166" spans="1:4" ht="28.5" customHeight="1" x14ac:dyDescent="0.2">
      <c r="A166" s="18" t="s">
        <v>54</v>
      </c>
      <c r="B166" s="6" t="s">
        <v>108</v>
      </c>
      <c r="C166" s="6">
        <v>600</v>
      </c>
      <c r="D166" s="25">
        <f>D167</f>
        <v>27677.7</v>
      </c>
    </row>
    <row r="167" spans="1:4" ht="19.5" customHeight="1" x14ac:dyDescent="0.2">
      <c r="A167" s="18" t="s">
        <v>17</v>
      </c>
      <c r="B167" s="6" t="s">
        <v>108</v>
      </c>
      <c r="C167" s="6">
        <v>610</v>
      </c>
      <c r="D167" s="25">
        <f>27460.2-300+517.5</f>
        <v>27677.7</v>
      </c>
    </row>
    <row r="168" spans="1:4" ht="27.75" customHeight="1" x14ac:dyDescent="0.2">
      <c r="A168" s="34" t="s">
        <v>74</v>
      </c>
      <c r="B168" s="33" t="s">
        <v>109</v>
      </c>
      <c r="C168" s="33"/>
      <c r="D168" s="24">
        <f>D169</f>
        <v>1089.5</v>
      </c>
    </row>
    <row r="169" spans="1:4" ht="30" customHeight="1" x14ac:dyDescent="0.2">
      <c r="A169" s="18" t="s">
        <v>54</v>
      </c>
      <c r="B169" s="6" t="s">
        <v>109</v>
      </c>
      <c r="C169" s="6">
        <v>600</v>
      </c>
      <c r="D169" s="25">
        <f>D170</f>
        <v>1089.5</v>
      </c>
    </row>
    <row r="170" spans="1:4" ht="17.25" customHeight="1" x14ac:dyDescent="0.2">
      <c r="A170" s="18" t="s">
        <v>17</v>
      </c>
      <c r="B170" s="6" t="s">
        <v>109</v>
      </c>
      <c r="C170" s="6">
        <v>610</v>
      </c>
      <c r="D170" s="25">
        <f>989.5+100</f>
        <v>1089.5</v>
      </c>
    </row>
    <row r="171" spans="1:4" ht="43.5" customHeight="1" x14ac:dyDescent="0.2">
      <c r="A171" s="67" t="s">
        <v>224</v>
      </c>
      <c r="B171" s="16" t="s">
        <v>244</v>
      </c>
      <c r="C171" s="17"/>
      <c r="D171" s="22">
        <f>D172</f>
        <v>939.7</v>
      </c>
    </row>
    <row r="172" spans="1:4" ht="27" customHeight="1" x14ac:dyDescent="0.2">
      <c r="A172" s="18" t="s">
        <v>54</v>
      </c>
      <c r="B172" s="17" t="s">
        <v>244</v>
      </c>
      <c r="C172" s="17">
        <v>600</v>
      </c>
      <c r="D172" s="23">
        <f>D173</f>
        <v>939.7</v>
      </c>
    </row>
    <row r="173" spans="1:4" ht="17.25" customHeight="1" x14ac:dyDescent="0.2">
      <c r="A173" s="19" t="s">
        <v>17</v>
      </c>
      <c r="B173" s="17" t="s">
        <v>244</v>
      </c>
      <c r="C173" s="17">
        <v>610</v>
      </c>
      <c r="D173" s="23">
        <v>939.7</v>
      </c>
    </row>
    <row r="174" spans="1:4" ht="31.5" customHeight="1" x14ac:dyDescent="0.2">
      <c r="A174" s="34" t="s">
        <v>133</v>
      </c>
      <c r="B174" s="33" t="s">
        <v>110</v>
      </c>
      <c r="C174" s="33"/>
      <c r="D174" s="24">
        <f t="shared" ref="D174:D176" si="3">D175</f>
        <v>85</v>
      </c>
    </row>
    <row r="175" spans="1:4" ht="20.25" customHeight="1" x14ac:dyDescent="0.2">
      <c r="A175" s="34" t="s">
        <v>63</v>
      </c>
      <c r="B175" s="33" t="s">
        <v>111</v>
      </c>
      <c r="C175" s="33"/>
      <c r="D175" s="24">
        <f t="shared" si="3"/>
        <v>85</v>
      </c>
    </row>
    <row r="176" spans="1:4" ht="26.25" customHeight="1" x14ac:dyDescent="0.2">
      <c r="A176" s="36" t="s">
        <v>185</v>
      </c>
      <c r="B176" s="6" t="s">
        <v>111</v>
      </c>
      <c r="C176" s="6">
        <v>200</v>
      </c>
      <c r="D176" s="29">
        <f t="shared" si="3"/>
        <v>85</v>
      </c>
    </row>
    <row r="177" spans="1:5" ht="26.25" customHeight="1" x14ac:dyDescent="0.2">
      <c r="A177" s="36" t="s">
        <v>35</v>
      </c>
      <c r="B177" s="6" t="s">
        <v>111</v>
      </c>
      <c r="C177" s="6">
        <v>240</v>
      </c>
      <c r="D177" s="29">
        <v>85</v>
      </c>
    </row>
    <row r="178" spans="1:5" ht="69.75" customHeight="1" x14ac:dyDescent="0.2">
      <c r="A178" s="77" t="s">
        <v>174</v>
      </c>
      <c r="B178" s="33" t="s">
        <v>37</v>
      </c>
      <c r="C178" s="6"/>
      <c r="D178" s="24">
        <f>D179+D187+D192+D211</f>
        <v>72943</v>
      </c>
      <c r="E178" s="13"/>
    </row>
    <row r="179" spans="1:5" ht="46.5" customHeight="1" x14ac:dyDescent="0.2">
      <c r="A179" s="21" t="s">
        <v>192</v>
      </c>
      <c r="B179" s="33" t="s">
        <v>67</v>
      </c>
      <c r="C179" s="33"/>
      <c r="D179" s="24">
        <f>D180</f>
        <v>36444</v>
      </c>
    </row>
    <row r="180" spans="1:5" ht="34.5" customHeight="1" x14ac:dyDescent="0.2">
      <c r="A180" s="21" t="s">
        <v>65</v>
      </c>
      <c r="B180" s="33" t="s">
        <v>68</v>
      </c>
      <c r="C180" s="33"/>
      <c r="D180" s="24">
        <f>D181+D184</f>
        <v>36444</v>
      </c>
    </row>
    <row r="181" spans="1:5" ht="25.5" x14ac:dyDescent="0.2">
      <c r="A181" s="18" t="s">
        <v>9</v>
      </c>
      <c r="B181" s="6" t="s">
        <v>153</v>
      </c>
      <c r="C181" s="6"/>
      <c r="D181" s="25">
        <f>D182</f>
        <v>31401</v>
      </c>
    </row>
    <row r="182" spans="1:5" x14ac:dyDescent="0.2">
      <c r="A182" s="48" t="s">
        <v>7</v>
      </c>
      <c r="B182" s="6" t="s">
        <v>153</v>
      </c>
      <c r="C182" s="6">
        <v>500</v>
      </c>
      <c r="D182" s="25">
        <f>D183</f>
        <v>31401</v>
      </c>
    </row>
    <row r="183" spans="1:5" x14ac:dyDescent="0.2">
      <c r="A183" s="18" t="s">
        <v>66</v>
      </c>
      <c r="B183" s="6" t="s">
        <v>153</v>
      </c>
      <c r="C183" s="6">
        <v>510</v>
      </c>
      <c r="D183" s="25">
        <v>31401</v>
      </c>
    </row>
    <row r="184" spans="1:5" ht="66.75" customHeight="1" x14ac:dyDescent="0.2">
      <c r="A184" s="34" t="s">
        <v>23</v>
      </c>
      <c r="B184" s="33" t="s">
        <v>80</v>
      </c>
      <c r="C184" s="33"/>
      <c r="D184" s="24">
        <f>D185</f>
        <v>5043</v>
      </c>
    </row>
    <row r="185" spans="1:5" x14ac:dyDescent="0.2">
      <c r="A185" s="48" t="s">
        <v>7</v>
      </c>
      <c r="B185" s="6" t="s">
        <v>80</v>
      </c>
      <c r="C185" s="6">
        <v>500</v>
      </c>
      <c r="D185" s="25">
        <f>D186</f>
        <v>5043</v>
      </c>
    </row>
    <row r="186" spans="1:5" ht="21" customHeight="1" x14ac:dyDescent="0.2">
      <c r="A186" s="18" t="s">
        <v>66</v>
      </c>
      <c r="B186" s="6" t="s">
        <v>80</v>
      </c>
      <c r="C186" s="6">
        <v>510</v>
      </c>
      <c r="D186" s="25">
        <v>5043</v>
      </c>
    </row>
    <row r="187" spans="1:5" ht="43.5" customHeight="1" x14ac:dyDescent="0.2">
      <c r="A187" s="21" t="s">
        <v>134</v>
      </c>
      <c r="B187" s="33" t="s">
        <v>69</v>
      </c>
      <c r="C187" s="6"/>
      <c r="D187" s="24">
        <f t="shared" ref="D187:D190" si="4">D188</f>
        <v>2259.5</v>
      </c>
    </row>
    <row r="188" spans="1:5" ht="42" customHeight="1" x14ac:dyDescent="0.2">
      <c r="A188" s="21" t="s">
        <v>70</v>
      </c>
      <c r="B188" s="33" t="s">
        <v>71</v>
      </c>
      <c r="C188" s="6"/>
      <c r="D188" s="24">
        <f t="shared" si="4"/>
        <v>2259.5</v>
      </c>
    </row>
    <row r="189" spans="1:5" ht="60" customHeight="1" x14ac:dyDescent="0.2">
      <c r="A189" s="18" t="s">
        <v>152</v>
      </c>
      <c r="B189" s="6" t="s">
        <v>154</v>
      </c>
      <c r="C189" s="33"/>
      <c r="D189" s="24">
        <f t="shared" si="4"/>
        <v>2259.5</v>
      </c>
    </row>
    <row r="190" spans="1:5" ht="22.5" customHeight="1" x14ac:dyDescent="0.2">
      <c r="A190" s="18" t="s">
        <v>7</v>
      </c>
      <c r="B190" s="6" t="s">
        <v>154</v>
      </c>
      <c r="C190" s="6">
        <v>500</v>
      </c>
      <c r="D190" s="25">
        <f t="shared" si="4"/>
        <v>2259.5</v>
      </c>
    </row>
    <row r="191" spans="1:5" ht="21.75" customHeight="1" x14ac:dyDescent="0.2">
      <c r="A191" s="18" t="s">
        <v>10</v>
      </c>
      <c r="B191" s="6" t="s">
        <v>154</v>
      </c>
      <c r="C191" s="6">
        <v>540</v>
      </c>
      <c r="D191" s="25">
        <v>2259.5</v>
      </c>
    </row>
    <row r="192" spans="1:5" ht="24" customHeight="1" x14ac:dyDescent="0.2">
      <c r="A192" s="34" t="s">
        <v>64</v>
      </c>
      <c r="B192" s="33" t="s">
        <v>39</v>
      </c>
      <c r="C192" s="33"/>
      <c r="D192" s="24">
        <f>D193+D200</f>
        <v>34209.5</v>
      </c>
    </row>
    <row r="193" spans="1:4" ht="28.5" customHeight="1" x14ac:dyDescent="0.2">
      <c r="A193" s="34" t="s">
        <v>38</v>
      </c>
      <c r="B193" s="33" t="s">
        <v>40</v>
      </c>
      <c r="C193" s="33"/>
      <c r="D193" s="24">
        <f>D194+D197</f>
        <v>9853.2999999999993</v>
      </c>
    </row>
    <row r="194" spans="1:4" ht="27" customHeight="1" x14ac:dyDescent="0.2">
      <c r="A194" s="34" t="s">
        <v>1</v>
      </c>
      <c r="B194" s="33" t="s">
        <v>105</v>
      </c>
      <c r="C194" s="33"/>
      <c r="D194" s="24">
        <f>D195</f>
        <v>9595.0999999999985</v>
      </c>
    </row>
    <row r="195" spans="1:4" ht="54.75" customHeight="1" x14ac:dyDescent="0.2">
      <c r="A195" s="36" t="s">
        <v>33</v>
      </c>
      <c r="B195" s="6" t="s">
        <v>105</v>
      </c>
      <c r="C195" s="6">
        <v>100</v>
      </c>
      <c r="D195" s="25">
        <f>D196</f>
        <v>9595.0999999999985</v>
      </c>
    </row>
    <row r="196" spans="1:4" ht="26.25" customHeight="1" x14ac:dyDescent="0.2">
      <c r="A196" s="36" t="s">
        <v>34</v>
      </c>
      <c r="B196" s="6" t="s">
        <v>105</v>
      </c>
      <c r="C196" s="6">
        <v>120</v>
      </c>
      <c r="D196" s="25">
        <f>9174.9+249.8+170.4</f>
        <v>9595.0999999999985</v>
      </c>
    </row>
    <row r="197" spans="1:4" ht="25.5" customHeight="1" x14ac:dyDescent="0.2">
      <c r="A197" s="34" t="s">
        <v>202</v>
      </c>
      <c r="B197" s="33" t="s">
        <v>205</v>
      </c>
      <c r="C197" s="33"/>
      <c r="D197" s="24">
        <f>D198</f>
        <v>258.2</v>
      </c>
    </row>
    <row r="198" spans="1:4" ht="39.75" customHeight="1" x14ac:dyDescent="0.2">
      <c r="A198" s="36" t="s">
        <v>33</v>
      </c>
      <c r="B198" s="6" t="s">
        <v>205</v>
      </c>
      <c r="C198" s="6">
        <v>100</v>
      </c>
      <c r="D198" s="25">
        <f>D199</f>
        <v>258.2</v>
      </c>
    </row>
    <row r="199" spans="1:4" ht="33" customHeight="1" x14ac:dyDescent="0.2">
      <c r="A199" s="36" t="s">
        <v>34</v>
      </c>
      <c r="B199" s="6" t="s">
        <v>205</v>
      </c>
      <c r="C199" s="6">
        <v>120</v>
      </c>
      <c r="D199" s="25">
        <v>258.2</v>
      </c>
    </row>
    <row r="200" spans="1:4" ht="39.75" customHeight="1" x14ac:dyDescent="0.2">
      <c r="A200" s="21" t="s">
        <v>97</v>
      </c>
      <c r="B200" s="33" t="s">
        <v>98</v>
      </c>
      <c r="C200" s="33"/>
      <c r="D200" s="24">
        <f>D201+D208</f>
        <v>24356.199999999997</v>
      </c>
    </row>
    <row r="201" spans="1:4" ht="39.75" customHeight="1" x14ac:dyDescent="0.2">
      <c r="A201" s="34" t="s">
        <v>95</v>
      </c>
      <c r="B201" s="33" t="s">
        <v>99</v>
      </c>
      <c r="C201" s="33"/>
      <c r="D201" s="24">
        <f>D202+D204+D206</f>
        <v>23608.1</v>
      </c>
    </row>
    <row r="202" spans="1:4" ht="58.5" customHeight="1" x14ac:dyDescent="0.2">
      <c r="A202" s="36" t="s">
        <v>33</v>
      </c>
      <c r="B202" s="6" t="s">
        <v>99</v>
      </c>
      <c r="C202" s="6">
        <v>100</v>
      </c>
      <c r="D202" s="25">
        <f>D203</f>
        <v>17691.3</v>
      </c>
    </row>
    <row r="203" spans="1:4" ht="17.25" customHeight="1" x14ac:dyDescent="0.2">
      <c r="A203" s="18" t="s">
        <v>180</v>
      </c>
      <c r="B203" s="6" t="s">
        <v>99</v>
      </c>
      <c r="C203" s="6">
        <v>110</v>
      </c>
      <c r="D203" s="25">
        <v>17691.3</v>
      </c>
    </row>
    <row r="204" spans="1:4" ht="30.75" customHeight="1" x14ac:dyDescent="0.2">
      <c r="A204" s="36" t="s">
        <v>185</v>
      </c>
      <c r="B204" s="6" t="s">
        <v>99</v>
      </c>
      <c r="C204" s="6">
        <v>200</v>
      </c>
      <c r="D204" s="25">
        <f>D205</f>
        <v>5913.8</v>
      </c>
    </row>
    <row r="205" spans="1:4" ht="30.75" customHeight="1" x14ac:dyDescent="0.2">
      <c r="A205" s="36" t="s">
        <v>35</v>
      </c>
      <c r="B205" s="6" t="s">
        <v>99</v>
      </c>
      <c r="C205" s="6">
        <v>240</v>
      </c>
      <c r="D205" s="25">
        <v>5913.8</v>
      </c>
    </row>
    <row r="206" spans="1:4" ht="21.75" customHeight="1" x14ac:dyDescent="0.2">
      <c r="A206" s="36" t="s">
        <v>16</v>
      </c>
      <c r="B206" s="6" t="s">
        <v>99</v>
      </c>
      <c r="C206" s="6">
        <v>800</v>
      </c>
      <c r="D206" s="25">
        <f>D207</f>
        <v>3</v>
      </c>
    </row>
    <row r="207" spans="1:4" ht="18" customHeight="1" x14ac:dyDescent="0.2">
      <c r="A207" s="36" t="s">
        <v>14</v>
      </c>
      <c r="B207" s="6" t="s">
        <v>99</v>
      </c>
      <c r="C207" s="6">
        <v>850</v>
      </c>
      <c r="D207" s="25">
        <v>3</v>
      </c>
    </row>
    <row r="208" spans="1:4" ht="28.5" customHeight="1" x14ac:dyDescent="0.2">
      <c r="A208" s="40" t="s">
        <v>246</v>
      </c>
      <c r="B208" s="16" t="s">
        <v>245</v>
      </c>
      <c r="C208" s="17"/>
      <c r="D208" s="22">
        <f>D209</f>
        <v>748.1</v>
      </c>
    </row>
    <row r="209" spans="1:5" ht="57" customHeight="1" x14ac:dyDescent="0.2">
      <c r="A209" s="36" t="s">
        <v>33</v>
      </c>
      <c r="B209" s="17" t="s">
        <v>245</v>
      </c>
      <c r="C209" s="17">
        <v>100</v>
      </c>
      <c r="D209" s="23">
        <f>D210</f>
        <v>748.1</v>
      </c>
    </row>
    <row r="210" spans="1:5" ht="18" customHeight="1" x14ac:dyDescent="0.2">
      <c r="A210" s="18" t="s">
        <v>180</v>
      </c>
      <c r="B210" s="17" t="s">
        <v>245</v>
      </c>
      <c r="C210" s="17">
        <v>110</v>
      </c>
      <c r="D210" s="23">
        <v>748.1</v>
      </c>
    </row>
    <row r="211" spans="1:5" s="10" customFormat="1" ht="18" customHeight="1" x14ac:dyDescent="0.25">
      <c r="A211" s="75" t="s">
        <v>241</v>
      </c>
      <c r="B211" s="16" t="s">
        <v>239</v>
      </c>
      <c r="C211" s="16"/>
      <c r="D211" s="22">
        <f>D212</f>
        <v>30</v>
      </c>
      <c r="E211" s="11"/>
    </row>
    <row r="212" spans="1:5" s="10" customFormat="1" ht="18" customHeight="1" x14ac:dyDescent="0.25">
      <c r="A212" s="76" t="s">
        <v>242</v>
      </c>
      <c r="B212" s="16" t="s">
        <v>240</v>
      </c>
      <c r="C212" s="16"/>
      <c r="D212" s="22">
        <f>D213</f>
        <v>30</v>
      </c>
      <c r="E212" s="11"/>
    </row>
    <row r="213" spans="1:5" s="10" customFormat="1" ht="30.75" customHeight="1" x14ac:dyDescent="0.25">
      <c r="A213" s="18" t="s">
        <v>54</v>
      </c>
      <c r="B213" s="17" t="s">
        <v>240</v>
      </c>
      <c r="C213" s="17">
        <v>600</v>
      </c>
      <c r="D213" s="23">
        <f>D214</f>
        <v>30</v>
      </c>
      <c r="E213" s="11"/>
    </row>
    <row r="214" spans="1:5" s="10" customFormat="1" ht="19.5" customHeight="1" x14ac:dyDescent="0.25">
      <c r="A214" s="19" t="s">
        <v>17</v>
      </c>
      <c r="B214" s="17" t="s">
        <v>240</v>
      </c>
      <c r="C214" s="17">
        <v>610</v>
      </c>
      <c r="D214" s="23">
        <v>30</v>
      </c>
      <c r="E214" s="11"/>
    </row>
    <row r="215" spans="1:5" ht="66.75" customHeight="1" x14ac:dyDescent="0.2">
      <c r="A215" s="32" t="s">
        <v>126</v>
      </c>
      <c r="B215" s="33" t="s">
        <v>48</v>
      </c>
      <c r="C215" s="33"/>
      <c r="D215" s="24">
        <f>D216+D219</f>
        <v>4676.1000000000004</v>
      </c>
    </row>
    <row r="216" spans="1:5" ht="33" customHeight="1" x14ac:dyDescent="0.2">
      <c r="A216" s="34" t="s">
        <v>11</v>
      </c>
      <c r="B216" s="33" t="s">
        <v>88</v>
      </c>
      <c r="C216" s="33"/>
      <c r="D216" s="24">
        <f>D217</f>
        <v>4493.6000000000004</v>
      </c>
    </row>
    <row r="217" spans="1:5" ht="57" customHeight="1" x14ac:dyDescent="0.2">
      <c r="A217" s="36" t="s">
        <v>33</v>
      </c>
      <c r="B217" s="6" t="s">
        <v>88</v>
      </c>
      <c r="C217" s="6">
        <v>100</v>
      </c>
      <c r="D217" s="25">
        <f>D218</f>
        <v>4493.6000000000004</v>
      </c>
    </row>
    <row r="218" spans="1:5" ht="20.25" customHeight="1" x14ac:dyDescent="0.2">
      <c r="A218" s="18" t="s">
        <v>180</v>
      </c>
      <c r="B218" s="6" t="s">
        <v>88</v>
      </c>
      <c r="C218" s="6">
        <v>110</v>
      </c>
      <c r="D218" s="25">
        <v>4493.6000000000004</v>
      </c>
    </row>
    <row r="219" spans="1:5" ht="29.25" customHeight="1" x14ac:dyDescent="0.2">
      <c r="A219" s="67" t="s">
        <v>224</v>
      </c>
      <c r="B219" s="16" t="s">
        <v>247</v>
      </c>
      <c r="C219" s="16"/>
      <c r="D219" s="22">
        <f>D220</f>
        <v>182.5</v>
      </c>
    </row>
    <row r="220" spans="1:5" ht="41.25" customHeight="1" x14ac:dyDescent="0.2">
      <c r="A220" s="36" t="s">
        <v>33</v>
      </c>
      <c r="B220" s="17" t="s">
        <v>247</v>
      </c>
      <c r="C220" s="17">
        <v>100</v>
      </c>
      <c r="D220" s="23">
        <f>D221</f>
        <v>182.5</v>
      </c>
    </row>
    <row r="221" spans="1:5" ht="20.25" customHeight="1" x14ac:dyDescent="0.2">
      <c r="A221" s="18" t="s">
        <v>180</v>
      </c>
      <c r="B221" s="17" t="s">
        <v>247</v>
      </c>
      <c r="C221" s="17">
        <v>110</v>
      </c>
      <c r="D221" s="23">
        <v>182.5</v>
      </c>
    </row>
    <row r="222" spans="1:5" ht="36.75" customHeight="1" x14ac:dyDescent="0.2">
      <c r="A222" s="32" t="s">
        <v>135</v>
      </c>
      <c r="B222" s="33" t="s">
        <v>82</v>
      </c>
      <c r="C222" s="49"/>
      <c r="D222" s="24">
        <f>D223+D242</f>
        <v>17704.400000000001</v>
      </c>
    </row>
    <row r="223" spans="1:5" ht="36" customHeight="1" x14ac:dyDescent="0.2">
      <c r="A223" s="34" t="s">
        <v>86</v>
      </c>
      <c r="B223" s="33" t="s">
        <v>87</v>
      </c>
      <c r="C223" s="49"/>
      <c r="D223" s="24">
        <f>D224+D227+D230+D233+D236+D239</f>
        <v>13008</v>
      </c>
    </row>
    <row r="224" spans="1:5" ht="65.25" customHeight="1" x14ac:dyDescent="0.2">
      <c r="A224" s="34" t="s">
        <v>21</v>
      </c>
      <c r="B224" s="49" t="s">
        <v>89</v>
      </c>
      <c r="C224" s="49"/>
      <c r="D224" s="24">
        <f>D225</f>
        <v>92.8</v>
      </c>
    </row>
    <row r="225" spans="1:5" ht="26.25" customHeight="1" x14ac:dyDescent="0.2">
      <c r="A225" s="35" t="s">
        <v>26</v>
      </c>
      <c r="B225" s="41" t="s">
        <v>89</v>
      </c>
      <c r="C225" s="6">
        <v>300</v>
      </c>
      <c r="D225" s="25">
        <f>D226</f>
        <v>92.8</v>
      </c>
    </row>
    <row r="226" spans="1:5" ht="30.75" customHeight="1" x14ac:dyDescent="0.2">
      <c r="A226" s="35" t="s">
        <v>18</v>
      </c>
      <c r="B226" s="41" t="s">
        <v>89</v>
      </c>
      <c r="C226" s="41">
        <v>310</v>
      </c>
      <c r="D226" s="25">
        <v>92.8</v>
      </c>
    </row>
    <row r="227" spans="1:5" ht="31.5" customHeight="1" x14ac:dyDescent="0.2">
      <c r="A227" s="34" t="s">
        <v>22</v>
      </c>
      <c r="B227" s="49" t="s">
        <v>90</v>
      </c>
      <c r="C227" s="41"/>
      <c r="D227" s="24">
        <f>D228</f>
        <v>149.5</v>
      </c>
    </row>
    <row r="228" spans="1:5" ht="27.75" customHeight="1" x14ac:dyDescent="0.2">
      <c r="A228" s="35" t="s">
        <v>26</v>
      </c>
      <c r="B228" s="41" t="s">
        <v>90</v>
      </c>
      <c r="C228" s="6">
        <v>300</v>
      </c>
      <c r="D228" s="25">
        <f>D229</f>
        <v>149.5</v>
      </c>
    </row>
    <row r="229" spans="1:5" ht="24" customHeight="1" x14ac:dyDescent="0.2">
      <c r="A229" s="19" t="s">
        <v>181</v>
      </c>
      <c r="B229" s="41" t="s">
        <v>90</v>
      </c>
      <c r="C229" s="41">
        <v>320</v>
      </c>
      <c r="D229" s="25">
        <v>149.5</v>
      </c>
    </row>
    <row r="230" spans="1:5" ht="30" customHeight="1" x14ac:dyDescent="0.2">
      <c r="A230" s="34" t="s">
        <v>29</v>
      </c>
      <c r="B230" s="49" t="s">
        <v>91</v>
      </c>
      <c r="C230" s="33"/>
      <c r="D230" s="24">
        <f>D231</f>
        <v>1141.2</v>
      </c>
    </row>
    <row r="231" spans="1:5" ht="17.25" customHeight="1" x14ac:dyDescent="0.2">
      <c r="A231" s="35" t="s">
        <v>26</v>
      </c>
      <c r="B231" s="41" t="s">
        <v>91</v>
      </c>
      <c r="C231" s="6">
        <v>300</v>
      </c>
      <c r="D231" s="25">
        <f>D232</f>
        <v>1141.2</v>
      </c>
    </row>
    <row r="232" spans="1:5" x14ac:dyDescent="0.2">
      <c r="A232" s="35" t="s">
        <v>18</v>
      </c>
      <c r="B232" s="41" t="s">
        <v>91</v>
      </c>
      <c r="C232" s="41">
        <v>310</v>
      </c>
      <c r="D232" s="25">
        <v>1141.2</v>
      </c>
    </row>
    <row r="233" spans="1:5" x14ac:dyDescent="0.2">
      <c r="A233" s="34" t="s">
        <v>30</v>
      </c>
      <c r="B233" s="49" t="s">
        <v>92</v>
      </c>
      <c r="C233" s="33"/>
      <c r="D233" s="24">
        <f>D234</f>
        <v>821.3</v>
      </c>
      <c r="E233" s="83"/>
    </row>
    <row r="234" spans="1:5" x14ac:dyDescent="0.2">
      <c r="A234" s="35" t="s">
        <v>26</v>
      </c>
      <c r="B234" s="41" t="s">
        <v>92</v>
      </c>
      <c r="C234" s="6">
        <v>300</v>
      </c>
      <c r="D234" s="25">
        <f>D235</f>
        <v>821.3</v>
      </c>
      <c r="E234" s="83"/>
    </row>
    <row r="235" spans="1:5" ht="25.5" x14ac:dyDescent="0.2">
      <c r="A235" s="19" t="s">
        <v>181</v>
      </c>
      <c r="B235" s="41" t="s">
        <v>92</v>
      </c>
      <c r="C235" s="6">
        <v>320</v>
      </c>
      <c r="D235" s="25">
        <v>821.3</v>
      </c>
    </row>
    <row r="236" spans="1:5" ht="47.25" customHeight="1" x14ac:dyDescent="0.2">
      <c r="A236" s="34" t="s">
        <v>31</v>
      </c>
      <c r="B236" s="49" t="s">
        <v>93</v>
      </c>
      <c r="C236" s="33"/>
      <c r="D236" s="24">
        <f>D237</f>
        <v>10486.9</v>
      </c>
    </row>
    <row r="237" spans="1:5" x14ac:dyDescent="0.2">
      <c r="A237" s="35" t="s">
        <v>26</v>
      </c>
      <c r="B237" s="41" t="s">
        <v>93</v>
      </c>
      <c r="C237" s="6">
        <v>300</v>
      </c>
      <c r="D237" s="25">
        <f>D238</f>
        <v>10486.9</v>
      </c>
    </row>
    <row r="238" spans="1:5" ht="14.25" customHeight="1" x14ac:dyDescent="0.2">
      <c r="A238" s="35" t="s">
        <v>18</v>
      </c>
      <c r="B238" s="41" t="s">
        <v>93</v>
      </c>
      <c r="C238" s="41">
        <v>310</v>
      </c>
      <c r="D238" s="25">
        <v>10486.9</v>
      </c>
    </row>
    <row r="239" spans="1:5" ht="68.25" customHeight="1" x14ac:dyDescent="0.2">
      <c r="A239" s="50" t="s">
        <v>207</v>
      </c>
      <c r="B239" s="51" t="s">
        <v>206</v>
      </c>
      <c r="C239" s="16"/>
      <c r="D239" s="22">
        <f>D240</f>
        <v>316.3</v>
      </c>
    </row>
    <row r="240" spans="1:5" ht="27.75" customHeight="1" x14ac:dyDescent="0.2">
      <c r="A240" s="36" t="s">
        <v>185</v>
      </c>
      <c r="B240" s="53" t="s">
        <v>206</v>
      </c>
      <c r="C240" s="17">
        <v>200</v>
      </c>
      <c r="D240" s="23">
        <f>D241</f>
        <v>316.3</v>
      </c>
    </row>
    <row r="241" spans="1:4" ht="27.75" customHeight="1" x14ac:dyDescent="0.2">
      <c r="A241" s="36" t="s">
        <v>35</v>
      </c>
      <c r="B241" s="53" t="s">
        <v>206</v>
      </c>
      <c r="C241" s="53">
        <v>240</v>
      </c>
      <c r="D241" s="23">
        <v>316.3</v>
      </c>
    </row>
    <row r="242" spans="1:4" ht="28.5" customHeight="1" x14ac:dyDescent="0.2">
      <c r="A242" s="34" t="s">
        <v>85</v>
      </c>
      <c r="B242" s="33" t="s">
        <v>83</v>
      </c>
      <c r="C242" s="33"/>
      <c r="D242" s="24">
        <f>D246+D243</f>
        <v>4696.3999999999996</v>
      </c>
    </row>
    <row r="243" spans="1:4" ht="16.5" customHeight="1" x14ac:dyDescent="0.2">
      <c r="A243" s="34" t="s">
        <v>202</v>
      </c>
      <c r="B243" s="16" t="s">
        <v>208</v>
      </c>
      <c r="C243" s="16"/>
      <c r="D243" s="22">
        <f>D244</f>
        <v>0.5</v>
      </c>
    </row>
    <row r="244" spans="1:4" ht="31.5" customHeight="1" x14ac:dyDescent="0.2">
      <c r="A244" s="36" t="s">
        <v>185</v>
      </c>
      <c r="B244" s="17" t="s">
        <v>208</v>
      </c>
      <c r="C244" s="17">
        <v>200</v>
      </c>
      <c r="D244" s="23">
        <f>D245</f>
        <v>0.5</v>
      </c>
    </row>
    <row r="245" spans="1:4" ht="24.75" customHeight="1" x14ac:dyDescent="0.2">
      <c r="A245" s="36" t="s">
        <v>35</v>
      </c>
      <c r="B245" s="17" t="s">
        <v>208</v>
      </c>
      <c r="C245" s="17">
        <v>240</v>
      </c>
      <c r="D245" s="23">
        <v>0.5</v>
      </c>
    </row>
    <row r="246" spans="1:4" ht="47.25" customHeight="1" x14ac:dyDescent="0.2">
      <c r="A246" s="34" t="s">
        <v>12</v>
      </c>
      <c r="B246" s="33" t="s">
        <v>84</v>
      </c>
      <c r="C246" s="6"/>
      <c r="D246" s="24">
        <f>D247+D249</f>
        <v>4695.8999999999996</v>
      </c>
    </row>
    <row r="247" spans="1:4" ht="53.25" customHeight="1" x14ac:dyDescent="0.2">
      <c r="A247" s="36" t="s">
        <v>33</v>
      </c>
      <c r="B247" s="6" t="s">
        <v>84</v>
      </c>
      <c r="C247" s="6">
        <v>100</v>
      </c>
      <c r="D247" s="25">
        <f>D248</f>
        <v>4350.8999999999996</v>
      </c>
    </row>
    <row r="248" spans="1:4" ht="30.75" customHeight="1" x14ac:dyDescent="0.2">
      <c r="A248" s="36" t="s">
        <v>34</v>
      </c>
      <c r="B248" s="6" t="s">
        <v>84</v>
      </c>
      <c r="C248" s="6">
        <v>120</v>
      </c>
      <c r="D248" s="25">
        <v>4350.8999999999996</v>
      </c>
    </row>
    <row r="249" spans="1:4" ht="29.25" customHeight="1" x14ac:dyDescent="0.2">
      <c r="A249" s="36" t="s">
        <v>185</v>
      </c>
      <c r="B249" s="6" t="s">
        <v>84</v>
      </c>
      <c r="C249" s="6">
        <v>200</v>
      </c>
      <c r="D249" s="25">
        <f>D250</f>
        <v>345</v>
      </c>
    </row>
    <row r="250" spans="1:4" ht="30" customHeight="1" x14ac:dyDescent="0.2">
      <c r="A250" s="36" t="s">
        <v>35</v>
      </c>
      <c r="B250" s="6" t="s">
        <v>84</v>
      </c>
      <c r="C250" s="6">
        <v>240</v>
      </c>
      <c r="D250" s="25">
        <v>345</v>
      </c>
    </row>
    <row r="251" spans="1:4" s="11" customFormat="1" ht="48" customHeight="1" x14ac:dyDescent="0.2">
      <c r="A251" s="40" t="s">
        <v>193</v>
      </c>
      <c r="B251" s="33" t="s">
        <v>166</v>
      </c>
      <c r="C251" s="15"/>
      <c r="D251" s="22">
        <f>D252</f>
        <v>38.299999999999997</v>
      </c>
    </row>
    <row r="252" spans="1:4" ht="25.5" x14ac:dyDescent="0.2">
      <c r="A252" s="34" t="s">
        <v>140</v>
      </c>
      <c r="B252" s="17" t="s">
        <v>165</v>
      </c>
      <c r="C252" s="42"/>
      <c r="D252" s="26">
        <f>D253</f>
        <v>38.299999999999997</v>
      </c>
    </row>
    <row r="253" spans="1:4" x14ac:dyDescent="0.2">
      <c r="A253" s="19" t="s">
        <v>7</v>
      </c>
      <c r="B253" s="15" t="s">
        <v>165</v>
      </c>
      <c r="C253" s="15">
        <v>500</v>
      </c>
      <c r="D253" s="27">
        <f>D254</f>
        <v>38.299999999999997</v>
      </c>
    </row>
    <row r="254" spans="1:4" ht="15" customHeight="1" x14ac:dyDescent="0.2">
      <c r="A254" s="19" t="s">
        <v>10</v>
      </c>
      <c r="B254" s="15" t="s">
        <v>165</v>
      </c>
      <c r="C254" s="15">
        <v>540</v>
      </c>
      <c r="D254" s="27">
        <v>38.299999999999997</v>
      </c>
    </row>
    <row r="255" spans="1:4" ht="39" customHeight="1" x14ac:dyDescent="0.2">
      <c r="A255" s="50" t="s">
        <v>259</v>
      </c>
      <c r="B255" s="16" t="s">
        <v>257</v>
      </c>
      <c r="C255" s="15"/>
      <c r="D255" s="26">
        <f>D259+D256+D262</f>
        <v>4913.3999999999996</v>
      </c>
    </row>
    <row r="256" spans="1:4" ht="16.5" customHeight="1" x14ac:dyDescent="0.2">
      <c r="A256" s="39" t="s">
        <v>2</v>
      </c>
      <c r="B256" s="16" t="s">
        <v>265</v>
      </c>
      <c r="C256" s="17"/>
      <c r="D256" s="22">
        <f>D257</f>
        <v>2903.1</v>
      </c>
    </row>
    <row r="257" spans="1:4" ht="25.5" customHeight="1" x14ac:dyDescent="0.2">
      <c r="A257" s="18" t="s">
        <v>54</v>
      </c>
      <c r="B257" s="17" t="s">
        <v>265</v>
      </c>
      <c r="C257" s="17">
        <v>600</v>
      </c>
      <c r="D257" s="23">
        <f>D258</f>
        <v>2903.1</v>
      </c>
    </row>
    <row r="258" spans="1:4" ht="17.25" customHeight="1" x14ac:dyDescent="0.2">
      <c r="A258" s="19" t="s">
        <v>17</v>
      </c>
      <c r="B258" s="17" t="s">
        <v>265</v>
      </c>
      <c r="C258" s="17">
        <v>610</v>
      </c>
      <c r="D258" s="23">
        <f>3400-496.9</f>
        <v>2903.1</v>
      </c>
    </row>
    <row r="259" spans="1:4" ht="13.5" customHeight="1" x14ac:dyDescent="0.2">
      <c r="A259" s="39" t="s">
        <v>56</v>
      </c>
      <c r="B259" s="16" t="s">
        <v>258</v>
      </c>
      <c r="C259" s="15"/>
      <c r="D259" s="26">
        <f>D260</f>
        <v>1324.9</v>
      </c>
    </row>
    <row r="260" spans="1:4" ht="27.75" customHeight="1" x14ac:dyDescent="0.2">
      <c r="A260" s="18" t="s">
        <v>54</v>
      </c>
      <c r="B260" s="17" t="s">
        <v>258</v>
      </c>
      <c r="C260" s="15">
        <v>600</v>
      </c>
      <c r="D260" s="27">
        <f>D261</f>
        <v>1324.9</v>
      </c>
    </row>
    <row r="261" spans="1:4" ht="15" customHeight="1" x14ac:dyDescent="0.2">
      <c r="A261" s="19" t="s">
        <v>17</v>
      </c>
      <c r="B261" s="17" t="s">
        <v>258</v>
      </c>
      <c r="C261" s="15">
        <v>610</v>
      </c>
      <c r="D261" s="27">
        <f>100+1600-375.1</f>
        <v>1324.9</v>
      </c>
    </row>
    <row r="262" spans="1:4" ht="15" customHeight="1" x14ac:dyDescent="0.2">
      <c r="A262" s="39" t="s">
        <v>3</v>
      </c>
      <c r="B262" s="16" t="s">
        <v>264</v>
      </c>
      <c r="C262" s="17"/>
      <c r="D262" s="22">
        <f>D263</f>
        <v>685.4</v>
      </c>
    </row>
    <row r="263" spans="1:4" ht="27" customHeight="1" x14ac:dyDescent="0.2">
      <c r="A263" s="18" t="s">
        <v>54</v>
      </c>
      <c r="B263" s="17" t="s">
        <v>264</v>
      </c>
      <c r="C263" s="17">
        <v>600</v>
      </c>
      <c r="D263" s="23">
        <f>D264</f>
        <v>685.4</v>
      </c>
    </row>
    <row r="264" spans="1:4" ht="15" customHeight="1" x14ac:dyDescent="0.2">
      <c r="A264" s="19" t="s">
        <v>17</v>
      </c>
      <c r="B264" s="17" t="s">
        <v>264</v>
      </c>
      <c r="C264" s="17">
        <v>610</v>
      </c>
      <c r="D264" s="23">
        <f>0.1+685.3</f>
        <v>685.4</v>
      </c>
    </row>
    <row r="265" spans="1:4" ht="17.25" customHeight="1" x14ac:dyDescent="0.2">
      <c r="A265" s="32" t="s">
        <v>32</v>
      </c>
      <c r="B265" s="33" t="s">
        <v>142</v>
      </c>
      <c r="C265" s="33"/>
      <c r="D265" s="24">
        <f>D266+D272+D288+D291+D294+D297+D300+D303+D328+D346+D363+D366+D369+D333+D355+D269+D323+D352+D372+D375+D306+D309+D317+D320+D336+D360+D341+D314+D285</f>
        <v>105311.29999999999</v>
      </c>
    </row>
    <row r="266" spans="1:4" ht="44.25" customHeight="1" x14ac:dyDescent="0.2">
      <c r="A266" s="34" t="s">
        <v>112</v>
      </c>
      <c r="B266" s="33" t="s">
        <v>148</v>
      </c>
      <c r="C266" s="33"/>
      <c r="D266" s="24">
        <f>D267</f>
        <v>1860.5</v>
      </c>
    </row>
    <row r="267" spans="1:4" ht="26.25" customHeight="1" x14ac:dyDescent="0.2">
      <c r="A267" s="18" t="s">
        <v>54</v>
      </c>
      <c r="B267" s="6" t="s">
        <v>148</v>
      </c>
      <c r="C267" s="6">
        <v>600</v>
      </c>
      <c r="D267" s="25">
        <f>D268</f>
        <v>1860.5</v>
      </c>
    </row>
    <row r="268" spans="1:4" ht="15" customHeight="1" x14ac:dyDescent="0.2">
      <c r="A268" s="18" t="s">
        <v>113</v>
      </c>
      <c r="B268" s="6" t="s">
        <v>148</v>
      </c>
      <c r="C268" s="6">
        <v>620</v>
      </c>
      <c r="D268" s="25">
        <v>1860.5</v>
      </c>
    </row>
    <row r="269" spans="1:4" ht="26.25" customHeight="1" x14ac:dyDescent="0.2">
      <c r="A269" s="54" t="s">
        <v>182</v>
      </c>
      <c r="B269" s="33" t="s">
        <v>183</v>
      </c>
      <c r="C269" s="55"/>
      <c r="D269" s="24">
        <f>D270</f>
        <v>100</v>
      </c>
    </row>
    <row r="270" spans="1:4" ht="17.25" customHeight="1" x14ac:dyDescent="0.2">
      <c r="A270" s="19" t="s">
        <v>7</v>
      </c>
      <c r="B270" s="6" t="s">
        <v>183</v>
      </c>
      <c r="C270" s="55" t="s">
        <v>216</v>
      </c>
      <c r="D270" s="25">
        <f>D271</f>
        <v>100</v>
      </c>
    </row>
    <row r="271" spans="1:4" ht="19.5" customHeight="1" x14ac:dyDescent="0.2">
      <c r="A271" s="19" t="s">
        <v>10</v>
      </c>
      <c r="B271" s="6" t="s">
        <v>183</v>
      </c>
      <c r="C271" s="55" t="s">
        <v>217</v>
      </c>
      <c r="D271" s="25">
        <v>100</v>
      </c>
    </row>
    <row r="272" spans="1:4" ht="18" customHeight="1" x14ac:dyDescent="0.2">
      <c r="A272" s="34" t="s">
        <v>8</v>
      </c>
      <c r="B272" s="33" t="s">
        <v>147</v>
      </c>
      <c r="C272" s="33"/>
      <c r="D272" s="24">
        <f>D281+D277+D273+D275+D279</f>
        <v>2666.2</v>
      </c>
    </row>
    <row r="273" spans="1:4" ht="31.5" customHeight="1" x14ac:dyDescent="0.2">
      <c r="A273" s="36" t="s">
        <v>185</v>
      </c>
      <c r="B273" s="6" t="s">
        <v>147</v>
      </c>
      <c r="C273" s="6">
        <v>200</v>
      </c>
      <c r="D273" s="25">
        <f>D274</f>
        <v>25.5</v>
      </c>
    </row>
    <row r="274" spans="1:4" ht="33" customHeight="1" x14ac:dyDescent="0.2">
      <c r="A274" s="36" t="s">
        <v>35</v>
      </c>
      <c r="B274" s="6" t="s">
        <v>147</v>
      </c>
      <c r="C274" s="6">
        <v>240</v>
      </c>
      <c r="D274" s="25">
        <v>25.5</v>
      </c>
    </row>
    <row r="275" spans="1:4" ht="33" customHeight="1" x14ac:dyDescent="0.2">
      <c r="A275" s="18" t="s">
        <v>196</v>
      </c>
      <c r="B275" s="17" t="s">
        <v>147</v>
      </c>
      <c r="C275" s="17">
        <v>400</v>
      </c>
      <c r="D275" s="23">
        <f>D276</f>
        <v>50</v>
      </c>
    </row>
    <row r="276" spans="1:4" ht="20.25" customHeight="1" x14ac:dyDescent="0.2">
      <c r="A276" s="20" t="s">
        <v>197</v>
      </c>
      <c r="B276" s="17" t="s">
        <v>147</v>
      </c>
      <c r="C276" s="17">
        <v>410</v>
      </c>
      <c r="D276" s="23">
        <v>50</v>
      </c>
    </row>
    <row r="277" spans="1:4" ht="18" customHeight="1" x14ac:dyDescent="0.2">
      <c r="A277" s="19" t="s">
        <v>7</v>
      </c>
      <c r="B277" s="6" t="s">
        <v>147</v>
      </c>
      <c r="C277" s="6">
        <v>500</v>
      </c>
      <c r="D277" s="25">
        <f>D278</f>
        <v>2312.1</v>
      </c>
    </row>
    <row r="278" spans="1:4" ht="18" customHeight="1" x14ac:dyDescent="0.2">
      <c r="A278" s="19" t="s">
        <v>10</v>
      </c>
      <c r="B278" s="6" t="s">
        <v>147</v>
      </c>
      <c r="C278" s="6">
        <v>540</v>
      </c>
      <c r="D278" s="25">
        <f>2142.7+169.4</f>
        <v>2312.1</v>
      </c>
    </row>
    <row r="279" spans="1:4" ht="28.5" customHeight="1" x14ac:dyDescent="0.2">
      <c r="A279" s="18" t="s">
        <v>54</v>
      </c>
      <c r="B279" s="17" t="s">
        <v>147</v>
      </c>
      <c r="C279" s="15">
        <v>600</v>
      </c>
      <c r="D279" s="27">
        <f>D280</f>
        <v>30</v>
      </c>
    </row>
    <row r="280" spans="1:4" ht="18" customHeight="1" x14ac:dyDescent="0.2">
      <c r="A280" s="19" t="s">
        <v>113</v>
      </c>
      <c r="B280" s="17" t="s">
        <v>147</v>
      </c>
      <c r="C280" s="15">
        <v>620</v>
      </c>
      <c r="D280" s="27">
        <v>30</v>
      </c>
    </row>
    <row r="281" spans="1:4" ht="16.5" customHeight="1" x14ac:dyDescent="0.2">
      <c r="A281" s="19" t="s">
        <v>16</v>
      </c>
      <c r="B281" s="6" t="s">
        <v>147</v>
      </c>
      <c r="C281" s="6">
        <v>800</v>
      </c>
      <c r="D281" s="25">
        <f>D282+D283+D284</f>
        <v>248.6</v>
      </c>
    </row>
    <row r="282" spans="1:4" ht="16.5" customHeight="1" x14ac:dyDescent="0.2">
      <c r="A282" s="36" t="s">
        <v>200</v>
      </c>
      <c r="B282" s="6" t="s">
        <v>147</v>
      </c>
      <c r="C282" s="6">
        <v>830</v>
      </c>
      <c r="D282" s="25">
        <v>18</v>
      </c>
    </row>
    <row r="283" spans="1:4" ht="16.5" customHeight="1" x14ac:dyDescent="0.2">
      <c r="A283" s="36" t="s">
        <v>14</v>
      </c>
      <c r="B283" s="6" t="s">
        <v>147</v>
      </c>
      <c r="C283" s="6">
        <v>850</v>
      </c>
      <c r="D283" s="25">
        <v>100</v>
      </c>
    </row>
    <row r="284" spans="1:4" ht="16.5" customHeight="1" x14ac:dyDescent="0.2">
      <c r="A284" s="36" t="s">
        <v>266</v>
      </c>
      <c r="B284" s="6" t="s">
        <v>147</v>
      </c>
      <c r="C284" s="6">
        <v>870</v>
      </c>
      <c r="D284" s="25">
        <f>300-169.4</f>
        <v>130.6</v>
      </c>
    </row>
    <row r="285" spans="1:4" ht="28.5" customHeight="1" x14ac:dyDescent="0.2">
      <c r="A285" s="40" t="s">
        <v>263</v>
      </c>
      <c r="B285" s="16" t="s">
        <v>262</v>
      </c>
      <c r="C285" s="17"/>
      <c r="D285" s="69">
        <f>D286</f>
        <v>50</v>
      </c>
    </row>
    <row r="286" spans="1:4" ht="27.75" customHeight="1" x14ac:dyDescent="0.2">
      <c r="A286" s="36" t="s">
        <v>185</v>
      </c>
      <c r="B286" s="17" t="s">
        <v>262</v>
      </c>
      <c r="C286" s="17">
        <v>200</v>
      </c>
      <c r="D286" s="70">
        <f>D287</f>
        <v>50</v>
      </c>
    </row>
    <row r="287" spans="1:4" ht="31.5" customHeight="1" x14ac:dyDescent="0.2">
      <c r="A287" s="36" t="s">
        <v>35</v>
      </c>
      <c r="B287" s="17" t="s">
        <v>262</v>
      </c>
      <c r="C287" s="17">
        <v>240</v>
      </c>
      <c r="D287" s="70">
        <v>50</v>
      </c>
    </row>
    <row r="288" spans="1:4" ht="18" customHeight="1" x14ac:dyDescent="0.2">
      <c r="A288" s="34" t="s">
        <v>4</v>
      </c>
      <c r="B288" s="33" t="s">
        <v>143</v>
      </c>
      <c r="C288" s="33"/>
      <c r="D288" s="24">
        <f>D289</f>
        <v>4314.2000000000007</v>
      </c>
    </row>
    <row r="289" spans="1:4" ht="60" customHeight="1" x14ac:dyDescent="0.2">
      <c r="A289" s="36" t="s">
        <v>33</v>
      </c>
      <c r="B289" s="6" t="s">
        <v>143</v>
      </c>
      <c r="C289" s="6">
        <v>100</v>
      </c>
      <c r="D289" s="25">
        <f>D290</f>
        <v>4314.2000000000007</v>
      </c>
    </row>
    <row r="290" spans="1:4" ht="32.25" customHeight="1" x14ac:dyDescent="0.2">
      <c r="A290" s="36" t="s">
        <v>34</v>
      </c>
      <c r="B290" s="6" t="s">
        <v>143</v>
      </c>
      <c r="C290" s="6">
        <v>120</v>
      </c>
      <c r="D290" s="25">
        <f>3529.4+516.7+268.1</f>
        <v>4314.2000000000007</v>
      </c>
    </row>
    <row r="291" spans="1:4" s="12" customFormat="1" ht="16.5" customHeight="1" x14ac:dyDescent="0.25">
      <c r="A291" s="34" t="s">
        <v>1</v>
      </c>
      <c r="B291" s="33" t="s">
        <v>144</v>
      </c>
      <c r="C291" s="33"/>
      <c r="D291" s="24">
        <f>D292</f>
        <v>763.80000000000007</v>
      </c>
    </row>
    <row r="292" spans="1:4" ht="42" customHeight="1" x14ac:dyDescent="0.2">
      <c r="A292" s="36" t="s">
        <v>33</v>
      </c>
      <c r="B292" s="6" t="s">
        <v>144</v>
      </c>
      <c r="C292" s="6">
        <v>100</v>
      </c>
      <c r="D292" s="25">
        <f>D293</f>
        <v>763.80000000000007</v>
      </c>
    </row>
    <row r="293" spans="1:4" ht="29.25" customHeight="1" x14ac:dyDescent="0.2">
      <c r="A293" s="36" t="s">
        <v>34</v>
      </c>
      <c r="B293" s="6" t="s">
        <v>144</v>
      </c>
      <c r="C293" s="6">
        <v>120</v>
      </c>
      <c r="D293" s="25">
        <f>682.2+81.6</f>
        <v>763.80000000000007</v>
      </c>
    </row>
    <row r="294" spans="1:4" ht="30" customHeight="1" x14ac:dyDescent="0.2">
      <c r="A294" s="40" t="s">
        <v>168</v>
      </c>
      <c r="B294" s="33" t="s">
        <v>167</v>
      </c>
      <c r="C294" s="6"/>
      <c r="D294" s="24">
        <f>D295</f>
        <v>1512.3</v>
      </c>
    </row>
    <row r="295" spans="1:4" ht="56.25" customHeight="1" x14ac:dyDescent="0.2">
      <c r="A295" s="36" t="s">
        <v>33</v>
      </c>
      <c r="B295" s="6" t="s">
        <v>167</v>
      </c>
      <c r="C295" s="6">
        <v>100</v>
      </c>
      <c r="D295" s="25">
        <f>D296</f>
        <v>1512.3</v>
      </c>
    </row>
    <row r="296" spans="1:4" ht="30" customHeight="1" x14ac:dyDescent="0.2">
      <c r="A296" s="36" t="s">
        <v>34</v>
      </c>
      <c r="B296" s="6" t="s">
        <v>167</v>
      </c>
      <c r="C296" s="6">
        <v>120</v>
      </c>
      <c r="D296" s="25">
        <f>1302.6+209.7</f>
        <v>1512.3</v>
      </c>
    </row>
    <row r="297" spans="1:4" ht="14.25" customHeight="1" x14ac:dyDescent="0.2">
      <c r="A297" s="34" t="s">
        <v>62</v>
      </c>
      <c r="B297" s="33" t="s">
        <v>150</v>
      </c>
      <c r="C297" s="33"/>
      <c r="D297" s="24">
        <f>D298</f>
        <v>1795.8</v>
      </c>
    </row>
    <row r="298" spans="1:4" ht="15.75" customHeight="1" x14ac:dyDescent="0.2">
      <c r="A298" s="18" t="s">
        <v>26</v>
      </c>
      <c r="B298" s="6" t="s">
        <v>150</v>
      </c>
      <c r="C298" s="6">
        <v>300</v>
      </c>
      <c r="D298" s="25">
        <f>D299</f>
        <v>1795.8</v>
      </c>
    </row>
    <row r="299" spans="1:4" ht="17.25" customHeight="1" x14ac:dyDescent="0.2">
      <c r="A299" s="35" t="s">
        <v>18</v>
      </c>
      <c r="B299" s="6" t="s">
        <v>150</v>
      </c>
      <c r="C299" s="6">
        <v>310</v>
      </c>
      <c r="D299" s="25">
        <v>1795.8</v>
      </c>
    </row>
    <row r="300" spans="1:4" ht="42" customHeight="1" x14ac:dyDescent="0.2">
      <c r="A300" s="45" t="s">
        <v>158</v>
      </c>
      <c r="B300" s="16" t="s">
        <v>159</v>
      </c>
      <c r="C300" s="16"/>
      <c r="D300" s="22">
        <f>D301</f>
        <v>2.8</v>
      </c>
    </row>
    <row r="301" spans="1:4" ht="26.25" customHeight="1" x14ac:dyDescent="0.2">
      <c r="A301" s="36" t="s">
        <v>185</v>
      </c>
      <c r="B301" s="17" t="s">
        <v>159</v>
      </c>
      <c r="C301" s="17">
        <v>200</v>
      </c>
      <c r="D301" s="23">
        <f>D302</f>
        <v>2.8</v>
      </c>
    </row>
    <row r="302" spans="1:4" ht="24" customHeight="1" x14ac:dyDescent="0.2">
      <c r="A302" s="36" t="s">
        <v>35</v>
      </c>
      <c r="B302" s="17" t="s">
        <v>159</v>
      </c>
      <c r="C302" s="17">
        <v>240</v>
      </c>
      <c r="D302" s="23">
        <v>2.8</v>
      </c>
    </row>
    <row r="303" spans="1:4" ht="34.5" customHeight="1" x14ac:dyDescent="0.2">
      <c r="A303" s="45" t="s">
        <v>189</v>
      </c>
      <c r="B303" s="16" t="s">
        <v>169</v>
      </c>
      <c r="C303" s="42"/>
      <c r="D303" s="22">
        <f>D304</f>
        <v>3118.5</v>
      </c>
    </row>
    <row r="304" spans="1:4" ht="24" customHeight="1" x14ac:dyDescent="0.2">
      <c r="A304" s="36" t="s">
        <v>185</v>
      </c>
      <c r="B304" s="17" t="s">
        <v>169</v>
      </c>
      <c r="C304" s="6">
        <v>200</v>
      </c>
      <c r="D304" s="23">
        <f>D305</f>
        <v>3118.5</v>
      </c>
    </row>
    <row r="305" spans="1:4" ht="24" customHeight="1" x14ac:dyDescent="0.2">
      <c r="A305" s="36" t="s">
        <v>35</v>
      </c>
      <c r="B305" s="17" t="s">
        <v>169</v>
      </c>
      <c r="C305" s="6">
        <v>240</v>
      </c>
      <c r="D305" s="23">
        <v>3118.5</v>
      </c>
    </row>
    <row r="306" spans="1:4" ht="30" customHeight="1" x14ac:dyDescent="0.2">
      <c r="A306" s="46" t="s">
        <v>249</v>
      </c>
      <c r="B306" s="16" t="s">
        <v>220</v>
      </c>
      <c r="C306" s="17"/>
      <c r="D306" s="22">
        <f>D308</f>
        <v>1300</v>
      </c>
    </row>
    <row r="307" spans="1:4" ht="30" customHeight="1" x14ac:dyDescent="0.2">
      <c r="A307" s="18" t="s">
        <v>54</v>
      </c>
      <c r="B307" s="17" t="s">
        <v>220</v>
      </c>
      <c r="C307" s="17">
        <v>600</v>
      </c>
      <c r="D307" s="23">
        <f>D308</f>
        <v>1300</v>
      </c>
    </row>
    <row r="308" spans="1:4" ht="24" customHeight="1" x14ac:dyDescent="0.2">
      <c r="A308" s="19" t="s">
        <v>17</v>
      </c>
      <c r="B308" s="17" t="s">
        <v>220</v>
      </c>
      <c r="C308" s="17">
        <v>610</v>
      </c>
      <c r="D308" s="23">
        <v>1300</v>
      </c>
    </row>
    <row r="309" spans="1:4" ht="30.75" customHeight="1" x14ac:dyDescent="0.2">
      <c r="A309" s="67" t="s">
        <v>248</v>
      </c>
      <c r="B309" s="16" t="s">
        <v>221</v>
      </c>
      <c r="C309" s="16"/>
      <c r="D309" s="22">
        <f>D312+D310</f>
        <v>2661.1</v>
      </c>
    </row>
    <row r="310" spans="1:4" ht="18.75" customHeight="1" x14ac:dyDescent="0.2">
      <c r="A310" s="19" t="s">
        <v>7</v>
      </c>
      <c r="B310" s="17" t="s">
        <v>221</v>
      </c>
      <c r="C310" s="17">
        <v>500</v>
      </c>
      <c r="D310" s="23">
        <f>D311</f>
        <v>1200</v>
      </c>
    </row>
    <row r="311" spans="1:4" ht="21" customHeight="1" x14ac:dyDescent="0.2">
      <c r="A311" s="19" t="s">
        <v>10</v>
      </c>
      <c r="B311" s="17" t="s">
        <v>221</v>
      </c>
      <c r="C311" s="17">
        <v>540</v>
      </c>
      <c r="D311" s="23">
        <v>1200</v>
      </c>
    </row>
    <row r="312" spans="1:4" ht="24" customHeight="1" x14ac:dyDescent="0.2">
      <c r="A312" s="18" t="s">
        <v>54</v>
      </c>
      <c r="B312" s="17" t="s">
        <v>221</v>
      </c>
      <c r="C312" s="17">
        <v>600</v>
      </c>
      <c r="D312" s="23">
        <f>D313</f>
        <v>1461.1</v>
      </c>
    </row>
    <row r="313" spans="1:4" ht="24" customHeight="1" x14ac:dyDescent="0.2">
      <c r="A313" s="19" t="s">
        <v>17</v>
      </c>
      <c r="B313" s="17" t="s">
        <v>221</v>
      </c>
      <c r="C313" s="17">
        <v>610</v>
      </c>
      <c r="D313" s="23">
        <v>1461.1</v>
      </c>
    </row>
    <row r="314" spans="1:4" ht="29.25" customHeight="1" x14ac:dyDescent="0.2">
      <c r="A314" s="79" t="s">
        <v>261</v>
      </c>
      <c r="B314" s="16" t="s">
        <v>260</v>
      </c>
      <c r="C314" s="16"/>
      <c r="D314" s="22">
        <f>D315</f>
        <v>4209.6000000000004</v>
      </c>
    </row>
    <row r="315" spans="1:4" ht="24" customHeight="1" x14ac:dyDescent="0.2">
      <c r="A315" s="18" t="s">
        <v>54</v>
      </c>
      <c r="B315" s="17" t="s">
        <v>260</v>
      </c>
      <c r="C315" s="17">
        <v>600</v>
      </c>
      <c r="D315" s="23">
        <f>D316</f>
        <v>4209.6000000000004</v>
      </c>
    </row>
    <row r="316" spans="1:4" ht="17.25" customHeight="1" x14ac:dyDescent="0.2">
      <c r="A316" s="19" t="s">
        <v>17</v>
      </c>
      <c r="B316" s="17" t="s">
        <v>260</v>
      </c>
      <c r="C316" s="17">
        <v>610</v>
      </c>
      <c r="D316" s="23">
        <v>4209.6000000000004</v>
      </c>
    </row>
    <row r="317" spans="1:4" ht="94.5" customHeight="1" x14ac:dyDescent="0.2">
      <c r="A317" s="68" t="s">
        <v>223</v>
      </c>
      <c r="B317" s="16" t="s">
        <v>222</v>
      </c>
      <c r="C317" s="16"/>
      <c r="D317" s="22">
        <f>D318</f>
        <v>6500.4</v>
      </c>
    </row>
    <row r="318" spans="1:4" ht="35.25" customHeight="1" x14ac:dyDescent="0.2">
      <c r="A318" s="18" t="s">
        <v>54</v>
      </c>
      <c r="B318" s="17" t="s">
        <v>222</v>
      </c>
      <c r="C318" s="17">
        <v>600</v>
      </c>
      <c r="D318" s="23">
        <f>D319</f>
        <v>6500.4</v>
      </c>
    </row>
    <row r="319" spans="1:4" ht="22.9" customHeight="1" x14ac:dyDescent="0.2">
      <c r="A319" s="19" t="s">
        <v>17</v>
      </c>
      <c r="B319" s="17" t="s">
        <v>222</v>
      </c>
      <c r="C319" s="17">
        <v>610</v>
      </c>
      <c r="D319" s="23">
        <v>6500.4</v>
      </c>
    </row>
    <row r="320" spans="1:4" ht="31.5" customHeight="1" x14ac:dyDescent="0.2">
      <c r="A320" s="68" t="s">
        <v>226</v>
      </c>
      <c r="B320" s="16" t="s">
        <v>225</v>
      </c>
      <c r="C320" s="16"/>
      <c r="D320" s="69">
        <f>D321</f>
        <v>377.5</v>
      </c>
    </row>
    <row r="321" spans="1:4" ht="24.75" customHeight="1" x14ac:dyDescent="0.2">
      <c r="A321" s="36" t="s">
        <v>185</v>
      </c>
      <c r="B321" s="17" t="s">
        <v>225</v>
      </c>
      <c r="C321" s="17">
        <v>200</v>
      </c>
      <c r="D321" s="70">
        <f>D322</f>
        <v>377.5</v>
      </c>
    </row>
    <row r="322" spans="1:4" ht="31.5" customHeight="1" x14ac:dyDescent="0.2">
      <c r="A322" s="36" t="s">
        <v>35</v>
      </c>
      <c r="B322" s="17" t="s">
        <v>225</v>
      </c>
      <c r="C322" s="17">
        <v>240</v>
      </c>
      <c r="D322" s="70">
        <v>377.5</v>
      </c>
    </row>
    <row r="323" spans="1:4" ht="17.25" customHeight="1" x14ac:dyDescent="0.2">
      <c r="A323" s="34" t="s">
        <v>202</v>
      </c>
      <c r="B323" s="33" t="s">
        <v>209</v>
      </c>
      <c r="C323" s="33"/>
      <c r="D323" s="28">
        <f>D324+D326</f>
        <v>1407.8</v>
      </c>
    </row>
    <row r="324" spans="1:4" ht="60" customHeight="1" x14ac:dyDescent="0.2">
      <c r="A324" s="36" t="s">
        <v>33</v>
      </c>
      <c r="B324" s="6" t="s">
        <v>209</v>
      </c>
      <c r="C324" s="6">
        <v>100</v>
      </c>
      <c r="D324" s="29">
        <f>D325</f>
        <v>1400.1</v>
      </c>
    </row>
    <row r="325" spans="1:4" ht="29.25" customHeight="1" x14ac:dyDescent="0.2">
      <c r="A325" s="36" t="s">
        <v>34</v>
      </c>
      <c r="B325" s="6" t="s">
        <v>209</v>
      </c>
      <c r="C325" s="6">
        <v>120</v>
      </c>
      <c r="D325" s="29">
        <v>1400.1</v>
      </c>
    </row>
    <row r="326" spans="1:4" ht="25.5" x14ac:dyDescent="0.2">
      <c r="A326" s="36" t="s">
        <v>185</v>
      </c>
      <c r="B326" s="6" t="s">
        <v>209</v>
      </c>
      <c r="C326" s="6">
        <v>200</v>
      </c>
      <c r="D326" s="29">
        <f>D327</f>
        <v>7.7</v>
      </c>
    </row>
    <row r="327" spans="1:4" ht="25.5" x14ac:dyDescent="0.2">
      <c r="A327" s="36" t="s">
        <v>35</v>
      </c>
      <c r="B327" s="6" t="s">
        <v>209</v>
      </c>
      <c r="C327" s="6">
        <v>240</v>
      </c>
      <c r="D327" s="29">
        <v>7.7</v>
      </c>
    </row>
    <row r="328" spans="1:4" s="14" customFormat="1" ht="26.25" x14ac:dyDescent="0.25">
      <c r="A328" s="46" t="s">
        <v>188</v>
      </c>
      <c r="B328" s="33" t="s">
        <v>146</v>
      </c>
      <c r="C328" s="33"/>
      <c r="D328" s="28">
        <f>D329+D331</f>
        <v>5.7</v>
      </c>
    </row>
    <row r="329" spans="1:4" ht="27.75" customHeight="1" x14ac:dyDescent="0.2">
      <c r="A329" s="36" t="s">
        <v>185</v>
      </c>
      <c r="B329" s="6" t="s">
        <v>146</v>
      </c>
      <c r="C329" s="6">
        <v>200</v>
      </c>
      <c r="D329" s="29">
        <f>D330</f>
        <v>1</v>
      </c>
    </row>
    <row r="330" spans="1:4" ht="25.5" x14ac:dyDescent="0.2">
      <c r="A330" s="36" t="s">
        <v>35</v>
      </c>
      <c r="B330" s="6" t="s">
        <v>146</v>
      </c>
      <c r="C330" s="6">
        <v>240</v>
      </c>
      <c r="D330" s="29">
        <v>1</v>
      </c>
    </row>
    <row r="331" spans="1:4" x14ac:dyDescent="0.2">
      <c r="A331" s="18" t="s">
        <v>7</v>
      </c>
      <c r="B331" s="6" t="s">
        <v>146</v>
      </c>
      <c r="C331" s="6">
        <v>500</v>
      </c>
      <c r="D331" s="25">
        <f>D332</f>
        <v>4.7</v>
      </c>
    </row>
    <row r="332" spans="1:4" x14ac:dyDescent="0.2">
      <c r="A332" s="18" t="s">
        <v>15</v>
      </c>
      <c r="B332" s="6" t="s">
        <v>146</v>
      </c>
      <c r="C332" s="6">
        <v>530</v>
      </c>
      <c r="D332" s="25">
        <v>4.7</v>
      </c>
    </row>
    <row r="333" spans="1:4" ht="38.25" x14ac:dyDescent="0.2">
      <c r="A333" s="40" t="s">
        <v>179</v>
      </c>
      <c r="B333" s="16" t="s">
        <v>178</v>
      </c>
      <c r="C333" s="6"/>
      <c r="D333" s="28">
        <f>D334</f>
        <v>115.1</v>
      </c>
    </row>
    <row r="334" spans="1:4" ht="38.25" x14ac:dyDescent="0.2">
      <c r="A334" s="36" t="s">
        <v>33</v>
      </c>
      <c r="B334" s="17" t="s">
        <v>178</v>
      </c>
      <c r="C334" s="15">
        <v>100</v>
      </c>
      <c r="D334" s="27">
        <f>D335</f>
        <v>115.1</v>
      </c>
    </row>
    <row r="335" spans="1:4" x14ac:dyDescent="0.2">
      <c r="A335" s="36" t="s">
        <v>34</v>
      </c>
      <c r="B335" s="17" t="s">
        <v>178</v>
      </c>
      <c r="C335" s="56" t="s">
        <v>173</v>
      </c>
      <c r="D335" s="27">
        <v>115.1</v>
      </c>
    </row>
    <row r="336" spans="1:4" ht="51" x14ac:dyDescent="0.2">
      <c r="A336" s="40" t="s">
        <v>228</v>
      </c>
      <c r="B336" s="33" t="s">
        <v>227</v>
      </c>
      <c r="C336" s="42"/>
      <c r="D336" s="71">
        <f>D337+D339</f>
        <v>1499</v>
      </c>
    </row>
    <row r="337" spans="1:4" ht="38.25" x14ac:dyDescent="0.2">
      <c r="A337" s="36" t="s">
        <v>33</v>
      </c>
      <c r="B337" s="6" t="s">
        <v>227</v>
      </c>
      <c r="C337" s="15">
        <v>100</v>
      </c>
      <c r="D337" s="72">
        <f>D338</f>
        <v>673.1</v>
      </c>
    </row>
    <row r="338" spans="1:4" x14ac:dyDescent="0.2">
      <c r="A338" s="36" t="s">
        <v>34</v>
      </c>
      <c r="B338" s="6" t="s">
        <v>227</v>
      </c>
      <c r="C338" s="15">
        <v>120</v>
      </c>
      <c r="D338" s="72">
        <v>673.1</v>
      </c>
    </row>
    <row r="339" spans="1:4" x14ac:dyDescent="0.2">
      <c r="A339" s="18" t="s">
        <v>26</v>
      </c>
      <c r="B339" s="6" t="s">
        <v>227</v>
      </c>
      <c r="C339" s="15">
        <v>300</v>
      </c>
      <c r="D339" s="72">
        <f>D340</f>
        <v>825.9</v>
      </c>
    </row>
    <row r="340" spans="1:4" x14ac:dyDescent="0.2">
      <c r="A340" s="36" t="s">
        <v>114</v>
      </c>
      <c r="B340" s="6" t="s">
        <v>227</v>
      </c>
      <c r="C340" s="15">
        <v>350</v>
      </c>
      <c r="D340" s="72">
        <v>825.9</v>
      </c>
    </row>
    <row r="341" spans="1:4" ht="38.25" x14ac:dyDescent="0.2">
      <c r="A341" s="40" t="s">
        <v>253</v>
      </c>
      <c r="B341" s="33" t="s">
        <v>252</v>
      </c>
      <c r="C341" s="42"/>
      <c r="D341" s="71">
        <f>D342+D344</f>
        <v>2438.9</v>
      </c>
    </row>
    <row r="342" spans="1:4" ht="38.25" x14ac:dyDescent="0.2">
      <c r="A342" s="36" t="s">
        <v>33</v>
      </c>
      <c r="B342" s="6" t="s">
        <v>252</v>
      </c>
      <c r="C342" s="15">
        <v>100</v>
      </c>
      <c r="D342" s="72">
        <f>D343</f>
        <v>966.1</v>
      </c>
    </row>
    <row r="343" spans="1:4" x14ac:dyDescent="0.2">
      <c r="A343" s="36" t="s">
        <v>34</v>
      </c>
      <c r="B343" s="6" t="s">
        <v>252</v>
      </c>
      <c r="C343" s="15">
        <v>120</v>
      </c>
      <c r="D343" s="72">
        <v>966.1</v>
      </c>
    </row>
    <row r="344" spans="1:4" x14ac:dyDescent="0.2">
      <c r="A344" s="18" t="s">
        <v>26</v>
      </c>
      <c r="B344" s="6" t="s">
        <v>252</v>
      </c>
      <c r="C344" s="15">
        <v>300</v>
      </c>
      <c r="D344" s="72">
        <f>D345</f>
        <v>1472.8</v>
      </c>
    </row>
    <row r="345" spans="1:4" x14ac:dyDescent="0.2">
      <c r="A345" s="36" t="s">
        <v>114</v>
      </c>
      <c r="B345" s="6" t="s">
        <v>252</v>
      </c>
      <c r="C345" s="15">
        <v>350</v>
      </c>
      <c r="D345" s="72">
        <v>1472.8</v>
      </c>
    </row>
    <row r="346" spans="1:4" x14ac:dyDescent="0.2">
      <c r="A346" s="39" t="s">
        <v>13</v>
      </c>
      <c r="B346" s="33" t="s">
        <v>145</v>
      </c>
      <c r="C346" s="33"/>
      <c r="D346" s="24">
        <f>D347+D350</f>
        <v>86.5</v>
      </c>
    </row>
    <row r="347" spans="1:4" x14ac:dyDescent="0.2">
      <c r="A347" s="18" t="s">
        <v>26</v>
      </c>
      <c r="B347" s="6" t="s">
        <v>145</v>
      </c>
      <c r="C347" s="6">
        <v>300</v>
      </c>
      <c r="D347" s="25">
        <f>D348+D349</f>
        <v>76</v>
      </c>
    </row>
    <row r="348" spans="1:4" ht="25.5" x14ac:dyDescent="0.2">
      <c r="A348" s="19" t="s">
        <v>181</v>
      </c>
      <c r="B348" s="6" t="s">
        <v>145</v>
      </c>
      <c r="C348" s="6">
        <v>320</v>
      </c>
      <c r="D348" s="25">
        <v>22</v>
      </c>
    </row>
    <row r="349" spans="1:4" x14ac:dyDescent="0.2">
      <c r="A349" s="35" t="s">
        <v>114</v>
      </c>
      <c r="B349" s="6" t="s">
        <v>145</v>
      </c>
      <c r="C349" s="6">
        <v>350</v>
      </c>
      <c r="D349" s="25">
        <v>54</v>
      </c>
    </row>
    <row r="350" spans="1:4" x14ac:dyDescent="0.2">
      <c r="A350" s="19" t="s">
        <v>16</v>
      </c>
      <c r="B350" s="6" t="s">
        <v>145</v>
      </c>
      <c r="C350" s="6">
        <v>800</v>
      </c>
      <c r="D350" s="25">
        <f>D351</f>
        <v>10.5</v>
      </c>
    </row>
    <row r="351" spans="1:4" ht="18" customHeight="1" x14ac:dyDescent="0.2">
      <c r="A351" s="36" t="s">
        <v>14</v>
      </c>
      <c r="B351" s="6" t="s">
        <v>145</v>
      </c>
      <c r="C351" s="6">
        <v>850</v>
      </c>
      <c r="D351" s="25">
        <v>10.5</v>
      </c>
    </row>
    <row r="352" spans="1:4" ht="36.75" customHeight="1" x14ac:dyDescent="0.2">
      <c r="A352" s="40" t="s">
        <v>211</v>
      </c>
      <c r="B352" s="16" t="s">
        <v>210</v>
      </c>
      <c r="C352" s="17"/>
      <c r="D352" s="22">
        <f>D353</f>
        <v>30715.4</v>
      </c>
    </row>
    <row r="353" spans="1:4" ht="18" customHeight="1" x14ac:dyDescent="0.2">
      <c r="A353" s="19" t="s">
        <v>7</v>
      </c>
      <c r="B353" s="17" t="s">
        <v>210</v>
      </c>
      <c r="C353" s="17">
        <v>500</v>
      </c>
      <c r="D353" s="23">
        <f>D354</f>
        <v>30715.4</v>
      </c>
    </row>
    <row r="354" spans="1:4" ht="18" customHeight="1" x14ac:dyDescent="0.2">
      <c r="A354" s="19" t="s">
        <v>10</v>
      </c>
      <c r="B354" s="17" t="s">
        <v>210</v>
      </c>
      <c r="C354" s="17">
        <v>540</v>
      </c>
      <c r="D354" s="23">
        <v>30715.4</v>
      </c>
    </row>
    <row r="355" spans="1:4" ht="43.5" customHeight="1" x14ac:dyDescent="0.2">
      <c r="A355" s="39" t="s">
        <v>130</v>
      </c>
      <c r="B355" s="16" t="s">
        <v>149</v>
      </c>
      <c r="C355" s="6"/>
      <c r="D355" s="24">
        <f>D358+D356</f>
        <v>7867.2999999999993</v>
      </c>
    </row>
    <row r="356" spans="1:4" ht="27" customHeight="1" x14ac:dyDescent="0.2">
      <c r="A356" s="36" t="s">
        <v>185</v>
      </c>
      <c r="B356" s="57" t="s">
        <v>149</v>
      </c>
      <c r="C356" s="6">
        <v>200</v>
      </c>
      <c r="D356" s="24">
        <f>D357</f>
        <v>4011.2</v>
      </c>
    </row>
    <row r="357" spans="1:4" ht="27" customHeight="1" x14ac:dyDescent="0.2">
      <c r="A357" s="36" t="s">
        <v>35</v>
      </c>
      <c r="B357" s="57" t="s">
        <v>149</v>
      </c>
      <c r="C357" s="6">
        <v>240</v>
      </c>
      <c r="D357" s="25">
        <v>4011.2</v>
      </c>
    </row>
    <row r="358" spans="1:4" x14ac:dyDescent="0.2">
      <c r="A358" s="52" t="s">
        <v>7</v>
      </c>
      <c r="B358" s="57" t="s">
        <v>149</v>
      </c>
      <c r="C358" s="58">
        <v>500</v>
      </c>
      <c r="D358" s="23">
        <f>D359</f>
        <v>3856.1</v>
      </c>
    </row>
    <row r="359" spans="1:4" x14ac:dyDescent="0.2">
      <c r="A359" s="52" t="s">
        <v>115</v>
      </c>
      <c r="B359" s="57" t="s">
        <v>149</v>
      </c>
      <c r="C359" s="58">
        <v>520</v>
      </c>
      <c r="D359" s="23">
        <v>3856.1</v>
      </c>
    </row>
    <row r="360" spans="1:4" ht="38.25" x14ac:dyDescent="0.2">
      <c r="A360" s="67" t="s">
        <v>230</v>
      </c>
      <c r="B360" s="61" t="s">
        <v>229</v>
      </c>
      <c r="C360" s="73"/>
      <c r="D360" s="22">
        <f>D361</f>
        <v>5036.2</v>
      </c>
    </row>
    <row r="361" spans="1:4" x14ac:dyDescent="0.2">
      <c r="A361" s="66" t="s">
        <v>7</v>
      </c>
      <c r="B361" s="74" t="s">
        <v>229</v>
      </c>
      <c r="C361" s="73">
        <v>500</v>
      </c>
      <c r="D361" s="23">
        <f>D362</f>
        <v>5036.2</v>
      </c>
    </row>
    <row r="362" spans="1:4" x14ac:dyDescent="0.2">
      <c r="A362" s="19" t="s">
        <v>115</v>
      </c>
      <c r="B362" s="74" t="s">
        <v>229</v>
      </c>
      <c r="C362" s="73">
        <v>520</v>
      </c>
      <c r="D362" s="23">
        <v>5036.2</v>
      </c>
    </row>
    <row r="363" spans="1:4" ht="16.5" customHeight="1" x14ac:dyDescent="0.2">
      <c r="A363" s="34" t="s">
        <v>20</v>
      </c>
      <c r="B363" s="33" t="s">
        <v>157</v>
      </c>
      <c r="C363" s="33"/>
      <c r="D363" s="24">
        <f>D364</f>
        <v>3.6</v>
      </c>
    </row>
    <row r="364" spans="1:4" x14ac:dyDescent="0.2">
      <c r="A364" s="18" t="s">
        <v>26</v>
      </c>
      <c r="B364" s="6" t="s">
        <v>157</v>
      </c>
      <c r="C364" s="6">
        <v>300</v>
      </c>
      <c r="D364" s="25">
        <f>D365</f>
        <v>3.6</v>
      </c>
    </row>
    <row r="365" spans="1:4" x14ac:dyDescent="0.2">
      <c r="A365" s="35" t="s">
        <v>18</v>
      </c>
      <c r="B365" s="6" t="s">
        <v>157</v>
      </c>
      <c r="C365" s="6">
        <v>310</v>
      </c>
      <c r="D365" s="25">
        <v>3.6</v>
      </c>
    </row>
    <row r="366" spans="1:4" ht="52.5" customHeight="1" x14ac:dyDescent="0.2">
      <c r="A366" s="40" t="s">
        <v>151</v>
      </c>
      <c r="B366" s="59" t="s">
        <v>156</v>
      </c>
      <c r="C366" s="33"/>
      <c r="D366" s="24">
        <f>D367</f>
        <v>4057.7</v>
      </c>
    </row>
    <row r="367" spans="1:4" ht="57" customHeight="1" x14ac:dyDescent="0.2">
      <c r="A367" s="36" t="s">
        <v>33</v>
      </c>
      <c r="B367" s="60" t="s">
        <v>156</v>
      </c>
      <c r="C367" s="6">
        <v>100</v>
      </c>
      <c r="D367" s="25">
        <f>D368</f>
        <v>4057.7</v>
      </c>
    </row>
    <row r="368" spans="1:4" ht="12.75" customHeight="1" x14ac:dyDescent="0.2">
      <c r="A368" s="36" t="s">
        <v>34</v>
      </c>
      <c r="B368" s="60" t="s">
        <v>156</v>
      </c>
      <c r="C368" s="6">
        <v>120</v>
      </c>
      <c r="D368" s="25">
        <f>229.5+3213.5+614.7</f>
        <v>4057.7</v>
      </c>
    </row>
    <row r="369" spans="1:4" ht="33.75" customHeight="1" x14ac:dyDescent="0.2">
      <c r="A369" s="34" t="s">
        <v>141</v>
      </c>
      <c r="B369" s="59" t="s">
        <v>155</v>
      </c>
      <c r="C369" s="6"/>
      <c r="D369" s="24">
        <f>D370</f>
        <v>7037.1</v>
      </c>
    </row>
    <row r="370" spans="1:4" ht="19.5" customHeight="1" x14ac:dyDescent="0.2">
      <c r="A370" s="18" t="s">
        <v>7</v>
      </c>
      <c r="B370" s="60" t="s">
        <v>155</v>
      </c>
      <c r="C370" s="6">
        <v>500</v>
      </c>
      <c r="D370" s="25">
        <f>D371</f>
        <v>7037.1</v>
      </c>
    </row>
    <row r="371" spans="1:4" ht="12.75" customHeight="1" x14ac:dyDescent="0.2">
      <c r="A371" s="19" t="s">
        <v>10</v>
      </c>
      <c r="B371" s="60" t="s">
        <v>155</v>
      </c>
      <c r="C371" s="6">
        <v>540</v>
      </c>
      <c r="D371" s="25">
        <f>6735.1+100+202</f>
        <v>7037.1</v>
      </c>
    </row>
    <row r="372" spans="1:4" ht="42" customHeight="1" x14ac:dyDescent="0.2">
      <c r="A372" s="40" t="s">
        <v>214</v>
      </c>
      <c r="B372" s="16" t="s">
        <v>212</v>
      </c>
      <c r="C372" s="17"/>
      <c r="D372" s="22">
        <f>D373</f>
        <v>100</v>
      </c>
    </row>
    <row r="373" spans="1:4" ht="19.5" customHeight="1" x14ac:dyDescent="0.2">
      <c r="A373" s="19" t="s">
        <v>7</v>
      </c>
      <c r="B373" s="17" t="s">
        <v>212</v>
      </c>
      <c r="C373" s="17">
        <v>500</v>
      </c>
      <c r="D373" s="23">
        <f>D374</f>
        <v>100</v>
      </c>
    </row>
    <row r="374" spans="1:4" ht="19.5" customHeight="1" x14ac:dyDescent="0.2">
      <c r="A374" s="19" t="s">
        <v>10</v>
      </c>
      <c r="B374" s="17" t="s">
        <v>212</v>
      </c>
      <c r="C374" s="17">
        <v>540</v>
      </c>
      <c r="D374" s="23">
        <v>100</v>
      </c>
    </row>
    <row r="375" spans="1:4" ht="30" customHeight="1" x14ac:dyDescent="0.2">
      <c r="A375" s="39" t="s">
        <v>215</v>
      </c>
      <c r="B375" s="61" t="s">
        <v>213</v>
      </c>
      <c r="C375" s="16"/>
      <c r="D375" s="22">
        <f>D376</f>
        <v>13708.3</v>
      </c>
    </row>
    <row r="376" spans="1:4" ht="14.25" customHeight="1" x14ac:dyDescent="0.2">
      <c r="A376" s="52" t="s">
        <v>7</v>
      </c>
      <c r="B376" s="62" t="s">
        <v>213</v>
      </c>
      <c r="C376" s="17">
        <v>500</v>
      </c>
      <c r="D376" s="23">
        <f>D377</f>
        <v>13708.3</v>
      </c>
    </row>
    <row r="377" spans="1:4" ht="15.75" customHeight="1" x14ac:dyDescent="0.2">
      <c r="A377" s="19" t="s">
        <v>115</v>
      </c>
      <c r="B377" s="62" t="s">
        <v>213</v>
      </c>
      <c r="C377" s="17">
        <v>520</v>
      </c>
      <c r="D377" s="23">
        <v>13708.3</v>
      </c>
    </row>
    <row r="378" spans="1:4" ht="18.75" customHeight="1" x14ac:dyDescent="0.2">
      <c r="A378" s="34" t="s">
        <v>96</v>
      </c>
      <c r="B378" s="33"/>
      <c r="C378" s="33"/>
      <c r="D378" s="24">
        <f>D265+D222+D215+D178+D163+D55+D48+D14+D43+D251+D255</f>
        <v>1182783.5999999999</v>
      </c>
    </row>
    <row r="379" spans="1:4" x14ac:dyDescent="0.2">
      <c r="C379" s="65"/>
    </row>
    <row r="380" spans="1:4" x14ac:dyDescent="0.2">
      <c r="C380" s="65"/>
      <c r="D380" s="8"/>
    </row>
    <row r="381" spans="1:4" x14ac:dyDescent="0.2">
      <c r="C381" s="65"/>
      <c r="D381" s="8"/>
    </row>
    <row r="382" spans="1:4" x14ac:dyDescent="0.2">
      <c r="C382" s="65"/>
    </row>
    <row r="383" spans="1:4" x14ac:dyDescent="0.2">
      <c r="C383" s="65"/>
    </row>
    <row r="384" spans="1:4" x14ac:dyDescent="0.2">
      <c r="C384" s="65"/>
    </row>
    <row r="385" spans="3:3" x14ac:dyDescent="0.2">
      <c r="C385" s="65"/>
    </row>
    <row r="386" spans="3:3" x14ac:dyDescent="0.2">
      <c r="C386" s="65"/>
    </row>
    <row r="387" spans="3:3" x14ac:dyDescent="0.2">
      <c r="C387" s="65"/>
    </row>
    <row r="388" spans="3:3" x14ac:dyDescent="0.2">
      <c r="C388" s="65"/>
    </row>
    <row r="389" spans="3:3" x14ac:dyDescent="0.2">
      <c r="C389" s="65"/>
    </row>
    <row r="390" spans="3:3" x14ac:dyDescent="0.2">
      <c r="C390" s="65"/>
    </row>
    <row r="391" spans="3:3" x14ac:dyDescent="0.2">
      <c r="C391" s="65"/>
    </row>
    <row r="392" spans="3:3" x14ac:dyDescent="0.2">
      <c r="C392" s="65"/>
    </row>
    <row r="393" spans="3:3" x14ac:dyDescent="0.2">
      <c r="C393" s="65"/>
    </row>
    <row r="394" spans="3:3" x14ac:dyDescent="0.2">
      <c r="C394" s="65"/>
    </row>
    <row r="395" spans="3:3" x14ac:dyDescent="0.2">
      <c r="C395" s="65"/>
    </row>
    <row r="396" spans="3:3" x14ac:dyDescent="0.2">
      <c r="C396" s="65"/>
    </row>
    <row r="397" spans="3:3" x14ac:dyDescent="0.2">
      <c r="C397" s="65"/>
    </row>
    <row r="398" spans="3:3" x14ac:dyDescent="0.2">
      <c r="C398" s="65"/>
    </row>
  </sheetData>
  <mergeCells count="8">
    <mergeCell ref="B1:D4"/>
    <mergeCell ref="E233:E234"/>
    <mergeCell ref="A7:D7"/>
    <mergeCell ref="A11:A12"/>
    <mergeCell ref="A8:C8"/>
    <mergeCell ref="D11:D12"/>
    <mergeCell ref="B11:B12"/>
    <mergeCell ref="C11:C1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2022-08-11T05:22:58Z</cp:lastPrinted>
  <dcterms:created xsi:type="dcterms:W3CDTF">2004-12-14T02:28:06Z</dcterms:created>
  <dcterms:modified xsi:type="dcterms:W3CDTF">2023-12-28T04:56:40Z</dcterms:modified>
</cp:coreProperties>
</file>